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llang/Documents/ETRAC/"/>
    </mc:Choice>
  </mc:AlternateContent>
  <xr:revisionPtr revIDLastSave="0" documentId="13_ncr:1_{F43E3D0B-7A47-8042-B6FB-510F918C3034}" xr6:coauthVersionLast="47" xr6:coauthVersionMax="47" xr10:uidLastSave="{00000000-0000-0000-0000-000000000000}"/>
  <bookViews>
    <workbookView xWindow="80" yWindow="500" windowWidth="26140" windowHeight="19980" xr2:uid="{00000000-000D-0000-FFFF-FFFF00000000}"/>
  </bookViews>
  <sheets>
    <sheet name="README" sheetId="2" r:id="rId1"/>
    <sheet name="Sample Size Tool"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 i="1" l="1"/>
  <c r="A24" i="1" l="1"/>
  <c r="J24" i="1" s="1"/>
  <c r="A23" i="1"/>
  <c r="K23" i="1" s="1"/>
  <c r="A25" i="1"/>
  <c r="A22" i="1"/>
  <c r="A21" i="1"/>
  <c r="B21" i="1" s="1"/>
  <c r="A20" i="1"/>
  <c r="K20" i="1" s="1"/>
  <c r="A19" i="1"/>
  <c r="G19" i="1" s="1"/>
  <c r="A18" i="1"/>
  <c r="D18" i="1" s="1"/>
  <c r="A17" i="1"/>
  <c r="K17" i="1" s="1"/>
  <c r="A16" i="1"/>
  <c r="I16" i="1" s="1"/>
  <c r="A15" i="1"/>
  <c r="K15" i="1" s="1"/>
  <c r="A14" i="1"/>
  <c r="B14" i="1" s="1"/>
  <c r="A13" i="1"/>
  <c r="A12" i="1"/>
  <c r="I12" i="1" s="1"/>
  <c r="A11" i="1"/>
  <c r="H11" i="1" s="1"/>
  <c r="A10" i="1"/>
  <c r="B10" i="1" s="1"/>
  <c r="A9" i="1"/>
  <c r="K9" i="1" s="1"/>
  <c r="A8" i="1"/>
  <c r="F8" i="1" s="1"/>
  <c r="A7" i="1"/>
  <c r="J7" i="1" s="1"/>
  <c r="A6" i="1"/>
  <c r="H6" i="1" s="1"/>
  <c r="B23" i="1"/>
  <c r="K24" i="1"/>
  <c r="G24" i="1"/>
  <c r="F23" i="1"/>
  <c r="E24" i="1"/>
  <c r="D23" i="1"/>
  <c r="H23" i="1"/>
  <c r="K10" i="1"/>
  <c r="I10" i="1"/>
  <c r="G10" i="1"/>
  <c r="E10" i="1"/>
  <c r="C10" i="1"/>
  <c r="J10" i="1"/>
  <c r="H10" i="1"/>
  <c r="F10" i="1"/>
  <c r="D10" i="1"/>
  <c r="I9" i="1"/>
  <c r="E9" i="1"/>
  <c r="C9" i="1"/>
  <c r="F9" i="1"/>
  <c r="D9" i="1"/>
  <c r="B9" i="1"/>
  <c r="K11" i="1"/>
  <c r="I11" i="1"/>
  <c r="E11" i="1"/>
  <c r="C11" i="1"/>
  <c r="J11" i="1"/>
  <c r="D11" i="1"/>
  <c r="K13" i="1"/>
  <c r="I13" i="1"/>
  <c r="G13" i="1"/>
  <c r="E13" i="1"/>
  <c r="C13" i="1"/>
  <c r="J13" i="1"/>
  <c r="H13" i="1"/>
  <c r="F13" i="1"/>
  <c r="D13" i="1"/>
  <c r="B13" i="1"/>
  <c r="I21" i="1"/>
  <c r="G21" i="1"/>
  <c r="E21" i="1"/>
  <c r="C21" i="1"/>
  <c r="J21" i="1"/>
  <c r="H21" i="1"/>
  <c r="D21" i="1"/>
  <c r="K25" i="1"/>
  <c r="I25" i="1"/>
  <c r="G25" i="1"/>
  <c r="E25" i="1"/>
  <c r="C25" i="1"/>
  <c r="J25" i="1"/>
  <c r="H25" i="1"/>
  <c r="F25" i="1"/>
  <c r="D25" i="1"/>
  <c r="B25" i="1"/>
  <c r="K12" i="1"/>
  <c r="G12" i="1"/>
  <c r="E12" i="1"/>
  <c r="C12" i="1"/>
  <c r="J12" i="1"/>
  <c r="H12" i="1"/>
  <c r="F12" i="1"/>
  <c r="D12" i="1"/>
  <c r="B12" i="1"/>
  <c r="K22" i="1"/>
  <c r="I22" i="1"/>
  <c r="G22" i="1"/>
  <c r="E22" i="1"/>
  <c r="C22" i="1"/>
  <c r="J22" i="1"/>
  <c r="H22" i="1"/>
  <c r="F22" i="1"/>
  <c r="D22" i="1"/>
  <c r="B22" i="1"/>
  <c r="B24" i="1"/>
  <c r="D24" i="1"/>
  <c r="F24" i="1"/>
  <c r="H24" i="1"/>
  <c r="C23" i="1"/>
  <c r="E23" i="1"/>
  <c r="G23" i="1"/>
  <c r="I23" i="1"/>
  <c r="K19" i="1" l="1"/>
  <c r="B20" i="1"/>
  <c r="D20" i="1"/>
  <c r="B19" i="1"/>
  <c r="G8" i="1"/>
  <c r="F20" i="1"/>
  <c r="I19" i="1"/>
  <c r="H7" i="1"/>
  <c r="F21" i="1"/>
  <c r="G11" i="1"/>
  <c r="H20" i="1"/>
  <c r="E7" i="1"/>
  <c r="G7" i="1"/>
  <c r="H18" i="1"/>
  <c r="I6" i="1"/>
  <c r="B6" i="1"/>
  <c r="D19" i="1"/>
  <c r="H9" i="1"/>
  <c r="J20" i="1"/>
  <c r="F18" i="1"/>
  <c r="J8" i="1"/>
  <c r="C19" i="1"/>
  <c r="J9" i="1"/>
  <c r="B17" i="1"/>
  <c r="F17" i="1"/>
  <c r="C18" i="1"/>
  <c r="D15" i="1"/>
  <c r="D17" i="1"/>
  <c r="B15" i="1"/>
  <c r="E18" i="1"/>
  <c r="B8" i="1"/>
  <c r="K21" i="1"/>
  <c r="G9" i="1"/>
  <c r="C20" i="1"/>
  <c r="D16" i="1"/>
  <c r="J18" i="1"/>
  <c r="D7" i="1"/>
  <c r="F16" i="1"/>
  <c r="K6" i="1"/>
  <c r="F19" i="1"/>
  <c r="C7" i="1"/>
  <c r="E16" i="1"/>
  <c r="H16" i="1"/>
  <c r="F15" i="1"/>
  <c r="G18" i="1"/>
  <c r="J17" i="1"/>
  <c r="K18" i="1"/>
  <c r="C8" i="1"/>
  <c r="C6" i="1"/>
  <c r="H19" i="1"/>
  <c r="C17" i="1"/>
  <c r="G15" i="1"/>
  <c r="I7" i="1"/>
  <c r="E20" i="1"/>
  <c r="K16" i="1"/>
  <c r="H15" i="1"/>
  <c r="J15" i="1"/>
  <c r="H17" i="1"/>
  <c r="G16" i="1"/>
  <c r="E8" i="1"/>
  <c r="J19" i="1"/>
  <c r="E17" i="1"/>
  <c r="I15" i="1"/>
  <c r="B11" i="1"/>
  <c r="K7" i="1"/>
  <c r="G20" i="1"/>
  <c r="D14" i="1"/>
  <c r="E6" i="1"/>
  <c r="G17" i="1"/>
  <c r="I20" i="1"/>
  <c r="F14" i="1"/>
  <c r="J16" i="1"/>
  <c r="C15" i="1"/>
  <c r="I18" i="1"/>
  <c r="E15" i="1"/>
  <c r="D8" i="1"/>
  <c r="H8" i="1"/>
  <c r="B18" i="1"/>
  <c r="I8" i="1"/>
  <c r="E19" i="1"/>
  <c r="I17" i="1"/>
  <c r="F11" i="1"/>
  <c r="J6" i="1"/>
  <c r="E14" i="1"/>
  <c r="C16" i="1"/>
  <c r="G6" i="1"/>
  <c r="D6" i="1"/>
  <c r="K8" i="1"/>
  <c r="F6" i="1"/>
  <c r="B16" i="1"/>
  <c r="H14" i="1"/>
  <c r="J14" i="1"/>
  <c r="C14" i="1"/>
  <c r="G14" i="1"/>
  <c r="I14" i="1"/>
  <c r="K14" i="1"/>
  <c r="B7" i="1"/>
  <c r="F7" i="1"/>
  <c r="C24" i="1"/>
  <c r="J23" i="1"/>
  <c r="I24" i="1"/>
</calcChain>
</file>

<file path=xl/sharedStrings.xml><?xml version="1.0" encoding="utf-8"?>
<sst xmlns="http://schemas.openxmlformats.org/spreadsheetml/2006/main" count="13" uniqueCount="13">
  <si>
    <t>Expected response rate</t>
  </si>
  <si>
    <t>Target margin of error</t>
  </si>
  <si>
    <t>Recommended sample size</t>
  </si>
  <si>
    <t>Sample size</t>
  </si>
  <si>
    <t>Response rate</t>
  </si>
  <si>
    <t>The recommended sample size is automatically calculated based on these parameters and is displayed in the pink cell (cell M2).</t>
  </si>
  <si>
    <t>The target margin of error refers only to estimates of percentages. Estimates of means, medians, or other parameters are subject to different calculations.</t>
  </si>
  <si>
    <t>Because expected response rates may be hard to predict, we also  provide two graphs that might help you explore the impact of response rate on your margin of error.</t>
  </si>
  <si>
    <t>Population size</t>
  </si>
  <si>
    <t>If the recommended sample size is larger than your enrollment, then it is not possible to achieve the target margin of error with the specified response rate. In this case, we recommend you sample your entire population of interest (e.g., students, faculty, etc.).</t>
  </si>
  <si>
    <t>To use the sampling recommendation spreadsheet (see "Sample Size Tool" tab), enter your estimated population (e.g., student, faculty, etc.) headcount during the survey administration period, expected response rate, and target margin of error in the purple cells at the top of the spreadsheet, (cells D2, G2, and J2, respectively)</t>
  </si>
  <si>
    <t>If the recommended sample size is larger than your population size, then it is not possible to achieve the target margin of error with the specified response rate. In this case, we recommend you sample your entire population of interest and consider the recommendations given by EDUCAUSE to improve response rate.</t>
  </si>
  <si>
    <t>Both graphs use the population size entered in cell D2 and calculate margins of error for various sample sizes and response rates. (Thus, the expected response rate and target margin of error do not affect these calculations except that your target margin of error is indicated in each graph.)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</si>
</sst>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sz val="16"/>
      <color theme="1"/>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8">
    <xf numFmtId="0" fontId="0" fillId="0" borderId="0" xfId="0"/>
    <xf numFmtId="0" fontId="0" fillId="0" borderId="0" xfId="0" applyFill="1"/>
    <xf numFmtId="0" fontId="0" fillId="0" borderId="0" xfId="0" applyFill="1" applyBorder="1" applyAlignment="1">
      <alignment wrapText="1"/>
    </xf>
    <xf numFmtId="9" fontId="0" fillId="0" borderId="0" xfId="1" applyFont="1" applyFill="1" applyBorder="1"/>
    <xf numFmtId="0" fontId="0" fillId="0" borderId="0" xfId="0" applyFill="1" applyBorder="1" applyAlignment="1">
      <alignment horizontal="center" wrapText="1"/>
    </xf>
    <xf numFmtId="0" fontId="0" fillId="0" borderId="0" xfId="0" applyFill="1" applyBorder="1" applyAlignment="1">
      <alignment horizontal="center" vertical="top" wrapText="1"/>
    </xf>
    <xf numFmtId="0" fontId="0" fillId="0" borderId="0" xfId="0" applyFill="1" applyBorder="1" applyAlignment="1">
      <alignment horizontal="center" vertical="top"/>
    </xf>
    <xf numFmtId="164" fontId="0" fillId="0" borderId="0" xfId="2" applyNumberFormat="1" applyFont="1" applyFill="1" applyBorder="1"/>
    <xf numFmtId="0" fontId="0" fillId="0" borderId="0" xfId="0" applyAlignment="1">
      <alignment wrapText="1"/>
    </xf>
    <xf numFmtId="0" fontId="0" fillId="4" borderId="6" xfId="0" applyFill="1" applyBorder="1" applyAlignment="1">
      <alignment wrapText="1"/>
    </xf>
    <xf numFmtId="9" fontId="0" fillId="4" borderId="6" xfId="1" applyFont="1" applyFill="1" applyBorder="1" applyAlignment="1">
      <alignment horizontal="center" wrapText="1"/>
    </xf>
    <xf numFmtId="164" fontId="0" fillId="4" borderId="6" xfId="2" applyNumberFormat="1" applyFont="1" applyFill="1" applyBorder="1" applyAlignment="1">
      <alignment wrapText="1"/>
    </xf>
    <xf numFmtId="0" fontId="2" fillId="0" borderId="0" xfId="0" applyFont="1" applyFill="1"/>
    <xf numFmtId="0" fontId="2" fillId="0" borderId="0" xfId="0" applyFont="1"/>
    <xf numFmtId="0" fontId="2" fillId="0" borderId="0" xfId="0" applyFont="1" applyFill="1" applyBorder="1" applyAlignment="1">
      <alignment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0" fillId="4" borderId="6" xfId="0" applyFill="1" applyBorder="1" applyAlignment="1">
      <alignment horizontal="center" wrapText="1"/>
    </xf>
    <xf numFmtId="0" fontId="2" fillId="0" borderId="0" xfId="0" applyFont="1" applyAlignment="1">
      <alignment horizontal="center"/>
    </xf>
    <xf numFmtId="164" fontId="2" fillId="2" borderId="5" xfId="2" applyNumberFormat="1" applyFont="1" applyFill="1" applyBorder="1" applyAlignment="1" applyProtection="1">
      <alignment horizontal="center"/>
      <protection locked="0"/>
    </xf>
    <xf numFmtId="9" fontId="2" fillId="2" borderId="5" xfId="1" applyFont="1" applyFill="1" applyBorder="1" applyAlignment="1" applyProtection="1">
      <alignment horizontal="center"/>
      <protection locked="0"/>
    </xf>
    <xf numFmtId="164" fontId="2" fillId="3" borderId="5" xfId="2" applyNumberFormat="1" applyFont="1" applyFill="1" applyBorder="1" applyAlignment="1">
      <alignment horizontal="center"/>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Resulting margin of error by sample size</a:t>
            </a:r>
          </a:p>
        </c:rich>
      </c:tx>
      <c:overlay val="0"/>
    </c:title>
    <c:autoTitleDeleted val="0"/>
    <c:plotArea>
      <c:layout/>
      <c:lineChart>
        <c:grouping val="standard"/>
        <c:varyColors val="0"/>
        <c:ser>
          <c:idx val="0"/>
          <c:order val="0"/>
          <c:tx>
            <c:strRef>
              <c:f>'Sample Size Tool'!$B$5</c:f>
              <c:strCache>
                <c:ptCount val="1"/>
                <c:pt idx="0">
                  <c:v>10%</c:v>
                </c:pt>
              </c:strCache>
            </c:strRef>
          </c:tx>
          <c:marker>
            <c:symbol val="none"/>
          </c:marker>
          <c:cat>
            <c:numRef>
              <c:f>'Sample Size Tool'!$A$6:$A$25</c:f>
              <c:numCache>
                <c:formatCode>_(* #,##0_);_(* \(#,##0\);_(* "-"??_);_(@_)</c:formatCode>
                <c:ptCount val="20"/>
                <c:pt idx="0">
                  <c:v>500</c:v>
                </c:pt>
                <c:pt idx="1">
                  <c:v>1000</c:v>
                </c:pt>
                <c:pt idx="2">
                  <c:v>1500</c:v>
                </c:pt>
                <c:pt idx="3">
                  <c:v>2000</c:v>
                </c:pt>
                <c:pt idx="4">
                  <c:v>2500</c:v>
                </c:pt>
                <c:pt idx="5">
                  <c:v>3000</c:v>
                </c:pt>
                <c:pt idx="6">
                  <c:v>3500</c:v>
                </c:pt>
                <c:pt idx="7">
                  <c:v>4000</c:v>
                </c:pt>
                <c:pt idx="8">
                  <c:v>4500</c:v>
                </c:pt>
                <c:pt idx="9">
                  <c:v>5000</c:v>
                </c:pt>
                <c:pt idx="10">
                  <c:v>5500</c:v>
                </c:pt>
                <c:pt idx="11">
                  <c:v>6000</c:v>
                </c:pt>
                <c:pt idx="12">
                  <c:v>6500</c:v>
                </c:pt>
                <c:pt idx="13">
                  <c:v>7000</c:v>
                </c:pt>
                <c:pt idx="14">
                  <c:v>7500</c:v>
                </c:pt>
                <c:pt idx="15">
                  <c:v>8000</c:v>
                </c:pt>
                <c:pt idx="16">
                  <c:v>8500</c:v>
                </c:pt>
                <c:pt idx="17">
                  <c:v>9000</c:v>
                </c:pt>
                <c:pt idx="18">
                  <c:v>9500</c:v>
                </c:pt>
                <c:pt idx="19">
                  <c:v>10000</c:v>
                </c:pt>
              </c:numCache>
            </c:numRef>
          </c:cat>
          <c:val>
            <c:numRef>
              <c:f>'Sample Size Tool'!$B$6:$B$25</c:f>
              <c:numCache>
                <c:formatCode>0%</c:formatCode>
                <c:ptCount val="20"/>
                <c:pt idx="0">
                  <c:v>0.14249955245185716</c:v>
                </c:pt>
                <c:pt idx="1">
                  <c:v>0.1</c:v>
                </c:pt>
                <c:pt idx="2">
                  <c:v>8.1306446577338237E-2</c:v>
                </c:pt>
                <c:pt idx="3">
                  <c:v>7.0175658996391971E-2</c:v>
                </c:pt>
                <c:pt idx="4">
                  <c:v>6.2575255897218754E-2</c:v>
                </c:pt>
                <c:pt idx="5">
                  <c:v>5.6957415295908885E-2</c:v>
                </c:pt>
                <c:pt idx="6">
                  <c:v>5.2583675983547344E-2</c:v>
                </c:pt>
                <c:pt idx="7">
                  <c:v>4.9051147158797263E-2</c:v>
                </c:pt>
                <c:pt idx="8">
                  <c:v>4.6118854875806269E-2</c:v>
                </c:pt>
                <c:pt idx="9">
                  <c:v>4.3632643917489812E-2</c:v>
                </c:pt>
                <c:pt idx="10">
                  <c:v>4.1488690933913976E-2</c:v>
                </c:pt>
                <c:pt idx="11">
                  <c:v>3.9614165861403983E-2</c:v>
                </c:pt>
                <c:pt idx="12">
                  <c:v>3.7956263858574056E-2</c:v>
                </c:pt>
                <c:pt idx="13">
                  <c:v>3.6475637115810491E-2</c:v>
                </c:pt>
                <c:pt idx="14">
                  <c:v>3.5142281845345937E-2</c:v>
                </c:pt>
                <c:pt idx="15">
                  <c:v>3.393286458765167E-2</c:v>
                </c:pt>
                <c:pt idx="16">
                  <c:v>3.2828928034601738E-2</c:v>
                </c:pt>
                <c:pt idx="17">
                  <c:v>3.1815653656259893E-2</c:v>
                </c:pt>
                <c:pt idx="18">
                  <c:v>3.0880987770636487E-2</c:v>
                </c:pt>
                <c:pt idx="19">
                  <c:v>3.0015011259383211E-2</c:v>
                </c:pt>
              </c:numCache>
            </c:numRef>
          </c:val>
          <c:smooth val="0"/>
          <c:extLst>
            <c:ext xmlns:c16="http://schemas.microsoft.com/office/drawing/2014/chart" uri="{C3380CC4-5D6E-409C-BE32-E72D297353CC}">
              <c16:uniqueId val="{00000000-BB1C-B242-AA2E-6C0371461761}"/>
            </c:ext>
          </c:extLst>
        </c:ser>
        <c:ser>
          <c:idx val="5"/>
          <c:order val="1"/>
          <c:tx>
            <c:strRef>
              <c:f>'Sample Size Tool'!$C$5</c:f>
              <c:strCache>
                <c:ptCount val="1"/>
                <c:pt idx="0">
                  <c:v>20%</c:v>
                </c:pt>
              </c:strCache>
            </c:strRef>
          </c:tx>
          <c:marker>
            <c:symbol val="none"/>
          </c:marker>
          <c:cat>
            <c:numRef>
              <c:f>'Sample Size Tool'!$A$6:$A$25</c:f>
              <c:numCache>
                <c:formatCode>_(* #,##0_);_(* \(#,##0\);_(* "-"??_);_(@_)</c:formatCode>
                <c:ptCount val="20"/>
                <c:pt idx="0">
                  <c:v>500</c:v>
                </c:pt>
                <c:pt idx="1">
                  <c:v>1000</c:v>
                </c:pt>
                <c:pt idx="2">
                  <c:v>1500</c:v>
                </c:pt>
                <c:pt idx="3">
                  <c:v>2000</c:v>
                </c:pt>
                <c:pt idx="4">
                  <c:v>2500</c:v>
                </c:pt>
                <c:pt idx="5">
                  <c:v>3000</c:v>
                </c:pt>
                <c:pt idx="6">
                  <c:v>3500</c:v>
                </c:pt>
                <c:pt idx="7">
                  <c:v>4000</c:v>
                </c:pt>
                <c:pt idx="8">
                  <c:v>4500</c:v>
                </c:pt>
                <c:pt idx="9">
                  <c:v>5000</c:v>
                </c:pt>
                <c:pt idx="10">
                  <c:v>5500</c:v>
                </c:pt>
                <c:pt idx="11">
                  <c:v>6000</c:v>
                </c:pt>
                <c:pt idx="12">
                  <c:v>6500</c:v>
                </c:pt>
                <c:pt idx="13">
                  <c:v>7000</c:v>
                </c:pt>
                <c:pt idx="14">
                  <c:v>7500</c:v>
                </c:pt>
                <c:pt idx="15">
                  <c:v>8000</c:v>
                </c:pt>
                <c:pt idx="16">
                  <c:v>8500</c:v>
                </c:pt>
                <c:pt idx="17">
                  <c:v>9000</c:v>
                </c:pt>
                <c:pt idx="18">
                  <c:v>9500</c:v>
                </c:pt>
                <c:pt idx="19">
                  <c:v>10000</c:v>
                </c:pt>
              </c:numCache>
            </c:numRef>
          </c:cat>
          <c:val>
            <c:numRef>
              <c:f>'Sample Size Tool'!$C$6:$C$25</c:f>
              <c:numCache>
                <c:formatCode>0%</c:formatCode>
                <c:ptCount val="20"/>
                <c:pt idx="0">
                  <c:v>0.1</c:v>
                </c:pt>
                <c:pt idx="1">
                  <c:v>7.0175658996391971E-2</c:v>
                </c:pt>
                <c:pt idx="2">
                  <c:v>5.6957415295908885E-2</c:v>
                </c:pt>
                <c:pt idx="3">
                  <c:v>4.9051147158797263E-2</c:v>
                </c:pt>
                <c:pt idx="4">
                  <c:v>4.3632643917489812E-2</c:v>
                </c:pt>
                <c:pt idx="5">
                  <c:v>3.9614165861403983E-2</c:v>
                </c:pt>
                <c:pt idx="6">
                  <c:v>3.6475637115810491E-2</c:v>
                </c:pt>
                <c:pt idx="7">
                  <c:v>3.393286458765167E-2</c:v>
                </c:pt>
                <c:pt idx="8">
                  <c:v>3.1815653656259893E-2</c:v>
                </c:pt>
                <c:pt idx="9">
                  <c:v>3.0015011259383211E-2</c:v>
                </c:pt>
                <c:pt idx="10">
                  <c:v>2.8457461509410843E-2</c:v>
                </c:pt>
                <c:pt idx="11">
                  <c:v>2.7091418459143854E-2</c:v>
                </c:pt>
                <c:pt idx="12">
                  <c:v>2.5879450504783932E-2</c:v>
                </c:pt>
                <c:pt idx="13">
                  <c:v>2.4793644416080143E-2</c:v>
                </c:pt>
                <c:pt idx="14">
                  <c:v>2.3812700318617996E-2</c:v>
                </c:pt>
                <c:pt idx="15">
                  <c:v>2.2920042107430323E-2</c:v>
                </c:pt>
                <c:pt idx="16">
                  <c:v>2.2102548730598102E-2</c:v>
                </c:pt>
                <c:pt idx="17">
                  <c:v>2.1349678748333233E-2</c:v>
                </c:pt>
                <c:pt idx="18">
                  <c:v>2.0652851724645427E-2</c:v>
                </c:pt>
                <c:pt idx="19">
                  <c:v>2.0005001875781591E-2</c:v>
                </c:pt>
              </c:numCache>
            </c:numRef>
          </c:val>
          <c:smooth val="0"/>
          <c:extLst>
            <c:ext xmlns:c16="http://schemas.microsoft.com/office/drawing/2014/chart" uri="{C3380CC4-5D6E-409C-BE32-E72D297353CC}">
              <c16:uniqueId val="{00000001-BB1C-B242-AA2E-6C0371461761}"/>
            </c:ext>
          </c:extLst>
        </c:ser>
        <c:ser>
          <c:idx val="2"/>
          <c:order val="2"/>
          <c:tx>
            <c:strRef>
              <c:f>'Sample Size Tool'!$D$5</c:f>
              <c:strCache>
                <c:ptCount val="1"/>
                <c:pt idx="0">
                  <c:v>30%</c:v>
                </c:pt>
              </c:strCache>
            </c:strRef>
          </c:tx>
          <c:marker>
            <c:symbol val="none"/>
          </c:marker>
          <c:cat>
            <c:numRef>
              <c:f>'Sample Size Tool'!$A$6:$A$25</c:f>
              <c:numCache>
                <c:formatCode>_(* #,##0_);_(* \(#,##0\);_(* "-"??_);_(@_)</c:formatCode>
                <c:ptCount val="20"/>
                <c:pt idx="0">
                  <c:v>500</c:v>
                </c:pt>
                <c:pt idx="1">
                  <c:v>1000</c:v>
                </c:pt>
                <c:pt idx="2">
                  <c:v>1500</c:v>
                </c:pt>
                <c:pt idx="3">
                  <c:v>2000</c:v>
                </c:pt>
                <c:pt idx="4">
                  <c:v>2500</c:v>
                </c:pt>
                <c:pt idx="5">
                  <c:v>3000</c:v>
                </c:pt>
                <c:pt idx="6">
                  <c:v>3500</c:v>
                </c:pt>
                <c:pt idx="7">
                  <c:v>4000</c:v>
                </c:pt>
                <c:pt idx="8">
                  <c:v>4500</c:v>
                </c:pt>
                <c:pt idx="9">
                  <c:v>5000</c:v>
                </c:pt>
                <c:pt idx="10">
                  <c:v>5500</c:v>
                </c:pt>
                <c:pt idx="11">
                  <c:v>6000</c:v>
                </c:pt>
                <c:pt idx="12">
                  <c:v>6500</c:v>
                </c:pt>
                <c:pt idx="13">
                  <c:v>7000</c:v>
                </c:pt>
                <c:pt idx="14">
                  <c:v>7500</c:v>
                </c:pt>
                <c:pt idx="15">
                  <c:v>8000</c:v>
                </c:pt>
                <c:pt idx="16">
                  <c:v>8500</c:v>
                </c:pt>
                <c:pt idx="17">
                  <c:v>9000</c:v>
                </c:pt>
                <c:pt idx="18">
                  <c:v>9500</c:v>
                </c:pt>
                <c:pt idx="19">
                  <c:v>10000</c:v>
                </c:pt>
              </c:numCache>
            </c:numRef>
          </c:cat>
          <c:val>
            <c:numRef>
              <c:f>'Sample Size Tool'!$D$6:$D$25</c:f>
              <c:numCache>
                <c:formatCode>0%</c:formatCode>
                <c:ptCount val="20"/>
                <c:pt idx="0">
                  <c:v>8.1306446577338237E-2</c:v>
                </c:pt>
                <c:pt idx="1">
                  <c:v>5.6957415295908885E-2</c:v>
                </c:pt>
                <c:pt idx="2">
                  <c:v>4.6118854875806269E-2</c:v>
                </c:pt>
                <c:pt idx="3">
                  <c:v>3.9614165861403983E-2</c:v>
                </c:pt>
                <c:pt idx="4">
                  <c:v>3.5142281845345937E-2</c:v>
                </c:pt>
                <c:pt idx="5">
                  <c:v>3.1815653656259893E-2</c:v>
                </c:pt>
                <c:pt idx="6">
                  <c:v>2.9209476503967744E-2</c:v>
                </c:pt>
                <c:pt idx="7">
                  <c:v>2.7091418459143854E-2</c:v>
                </c:pt>
                <c:pt idx="8">
                  <c:v>2.5322237565916245E-2</c:v>
                </c:pt>
                <c:pt idx="9">
                  <c:v>2.3812700318617996E-2</c:v>
                </c:pt>
                <c:pt idx="10">
                  <c:v>2.2502610858560146E-2</c:v>
                </c:pt>
                <c:pt idx="11">
                  <c:v>2.1349678748333233E-2</c:v>
                </c:pt>
                <c:pt idx="12">
                  <c:v>2.032319670398473E-2</c:v>
                </c:pt>
                <c:pt idx="13">
                  <c:v>1.9400249994705604E-2</c:v>
                </c:pt>
                <c:pt idx="14">
                  <c:v>1.8563340187931134E-2</c:v>
                </c:pt>
                <c:pt idx="15">
                  <c:v>1.7798838897829249E-2</c:v>
                </c:pt>
                <c:pt idx="16">
                  <c:v>1.7095949198900218E-2</c:v>
                </c:pt>
                <c:pt idx="17">
                  <c:v>1.6445988709900213E-2</c:v>
                </c:pt>
                <c:pt idx="18">
                  <c:v>1.5841882809983509E-2</c:v>
                </c:pt>
                <c:pt idx="19">
                  <c:v>1.5277798828551247E-2</c:v>
                </c:pt>
              </c:numCache>
            </c:numRef>
          </c:val>
          <c:smooth val="0"/>
          <c:extLst>
            <c:ext xmlns:c16="http://schemas.microsoft.com/office/drawing/2014/chart" uri="{C3380CC4-5D6E-409C-BE32-E72D297353CC}">
              <c16:uniqueId val="{00000002-BB1C-B242-AA2E-6C0371461761}"/>
            </c:ext>
          </c:extLst>
        </c:ser>
        <c:ser>
          <c:idx val="4"/>
          <c:order val="3"/>
          <c:tx>
            <c:strRef>
              <c:f>'Sample Size Tool'!$F$5</c:f>
              <c:strCache>
                <c:ptCount val="1"/>
                <c:pt idx="0">
                  <c:v>50%</c:v>
                </c:pt>
              </c:strCache>
            </c:strRef>
          </c:tx>
          <c:marker>
            <c:symbol val="none"/>
          </c:marker>
          <c:cat>
            <c:numRef>
              <c:f>'Sample Size Tool'!$A$6:$A$25</c:f>
              <c:numCache>
                <c:formatCode>_(* #,##0_);_(* \(#,##0\);_(* "-"??_);_(@_)</c:formatCode>
                <c:ptCount val="20"/>
                <c:pt idx="0">
                  <c:v>500</c:v>
                </c:pt>
                <c:pt idx="1">
                  <c:v>1000</c:v>
                </c:pt>
                <c:pt idx="2">
                  <c:v>1500</c:v>
                </c:pt>
                <c:pt idx="3">
                  <c:v>2000</c:v>
                </c:pt>
                <c:pt idx="4">
                  <c:v>2500</c:v>
                </c:pt>
                <c:pt idx="5">
                  <c:v>3000</c:v>
                </c:pt>
                <c:pt idx="6">
                  <c:v>3500</c:v>
                </c:pt>
                <c:pt idx="7">
                  <c:v>4000</c:v>
                </c:pt>
                <c:pt idx="8">
                  <c:v>4500</c:v>
                </c:pt>
                <c:pt idx="9">
                  <c:v>5000</c:v>
                </c:pt>
                <c:pt idx="10">
                  <c:v>5500</c:v>
                </c:pt>
                <c:pt idx="11">
                  <c:v>6000</c:v>
                </c:pt>
                <c:pt idx="12">
                  <c:v>6500</c:v>
                </c:pt>
                <c:pt idx="13">
                  <c:v>7000</c:v>
                </c:pt>
                <c:pt idx="14">
                  <c:v>7500</c:v>
                </c:pt>
                <c:pt idx="15">
                  <c:v>8000</c:v>
                </c:pt>
                <c:pt idx="16">
                  <c:v>8500</c:v>
                </c:pt>
                <c:pt idx="17">
                  <c:v>9000</c:v>
                </c:pt>
                <c:pt idx="18">
                  <c:v>9500</c:v>
                </c:pt>
                <c:pt idx="19">
                  <c:v>10000</c:v>
                </c:pt>
              </c:numCache>
            </c:numRef>
          </c:cat>
          <c:val>
            <c:numRef>
              <c:f>'Sample Size Tool'!$F$6:$F$25</c:f>
              <c:numCache>
                <c:formatCode>0%</c:formatCode>
                <c:ptCount val="20"/>
                <c:pt idx="0">
                  <c:v>6.2575255897218754E-2</c:v>
                </c:pt>
                <c:pt idx="1">
                  <c:v>4.3632643917489812E-2</c:v>
                </c:pt>
                <c:pt idx="2">
                  <c:v>3.5142281845345937E-2</c:v>
                </c:pt>
                <c:pt idx="3">
                  <c:v>3.0015011259383211E-2</c:v>
                </c:pt>
                <c:pt idx="4">
                  <c:v>2.6468102469929478E-2</c:v>
                </c:pt>
                <c:pt idx="5">
                  <c:v>2.3812700318617996E-2</c:v>
                </c:pt>
                <c:pt idx="6">
                  <c:v>2.1718612138153466E-2</c:v>
                </c:pt>
                <c:pt idx="7">
                  <c:v>2.0005001875781591E-2</c:v>
                </c:pt>
                <c:pt idx="8">
                  <c:v>1.8563340187931134E-2</c:v>
                </c:pt>
                <c:pt idx="9">
                  <c:v>1.7323973216880926E-2</c:v>
                </c:pt>
                <c:pt idx="10">
                  <c:v>1.623983578361083E-2</c:v>
                </c:pt>
                <c:pt idx="11">
                  <c:v>1.5277798828551247E-2</c:v>
                </c:pt>
                <c:pt idx="12">
                  <c:v>1.4413751513293846E-2</c:v>
                </c:pt>
                <c:pt idx="13">
                  <c:v>1.3629650109355637E-2</c:v>
                </c:pt>
                <c:pt idx="14">
                  <c:v>1.2911666157631412E-2</c:v>
                </c:pt>
                <c:pt idx="15">
                  <c:v>1.2248979932114525E-2</c:v>
                </c:pt>
                <c:pt idx="16">
                  <c:v>1.1632968625814652E-2</c:v>
                </c:pt>
                <c:pt idx="17">
                  <c:v>1.1056644552171162E-2</c:v>
                </c:pt>
                <c:pt idx="18">
                  <c:v>1.0514256482854098E-2</c:v>
                </c:pt>
                <c:pt idx="19">
                  <c:v>1.0001000150025004E-2</c:v>
                </c:pt>
              </c:numCache>
            </c:numRef>
          </c:val>
          <c:smooth val="0"/>
          <c:extLst>
            <c:ext xmlns:c16="http://schemas.microsoft.com/office/drawing/2014/chart" uri="{C3380CC4-5D6E-409C-BE32-E72D297353CC}">
              <c16:uniqueId val="{00000003-BB1C-B242-AA2E-6C0371461761}"/>
            </c:ext>
          </c:extLst>
        </c:ser>
        <c:ser>
          <c:idx val="1"/>
          <c:order val="4"/>
          <c:tx>
            <c:strRef>
              <c:f>'Sample Size Tool'!$K$5</c:f>
              <c:strCache>
                <c:ptCount val="1"/>
                <c:pt idx="0">
                  <c:v>100%</c:v>
                </c:pt>
              </c:strCache>
            </c:strRef>
          </c:tx>
          <c:marker>
            <c:symbol val="none"/>
          </c:marker>
          <c:cat>
            <c:numRef>
              <c:f>'Sample Size Tool'!$A$6:$A$25</c:f>
              <c:numCache>
                <c:formatCode>_(* #,##0_);_(* \(#,##0\);_(* "-"??_);_(@_)</c:formatCode>
                <c:ptCount val="20"/>
                <c:pt idx="0">
                  <c:v>500</c:v>
                </c:pt>
                <c:pt idx="1">
                  <c:v>1000</c:v>
                </c:pt>
                <c:pt idx="2">
                  <c:v>1500</c:v>
                </c:pt>
                <c:pt idx="3">
                  <c:v>2000</c:v>
                </c:pt>
                <c:pt idx="4">
                  <c:v>2500</c:v>
                </c:pt>
                <c:pt idx="5">
                  <c:v>3000</c:v>
                </c:pt>
                <c:pt idx="6">
                  <c:v>3500</c:v>
                </c:pt>
                <c:pt idx="7">
                  <c:v>4000</c:v>
                </c:pt>
                <c:pt idx="8">
                  <c:v>4500</c:v>
                </c:pt>
                <c:pt idx="9">
                  <c:v>5000</c:v>
                </c:pt>
                <c:pt idx="10">
                  <c:v>5500</c:v>
                </c:pt>
                <c:pt idx="11">
                  <c:v>6000</c:v>
                </c:pt>
                <c:pt idx="12">
                  <c:v>6500</c:v>
                </c:pt>
                <c:pt idx="13">
                  <c:v>7000</c:v>
                </c:pt>
                <c:pt idx="14">
                  <c:v>7500</c:v>
                </c:pt>
                <c:pt idx="15">
                  <c:v>8000</c:v>
                </c:pt>
                <c:pt idx="16">
                  <c:v>8500</c:v>
                </c:pt>
                <c:pt idx="17">
                  <c:v>9000</c:v>
                </c:pt>
                <c:pt idx="18">
                  <c:v>9500</c:v>
                </c:pt>
                <c:pt idx="19">
                  <c:v>10000</c:v>
                </c:pt>
              </c:numCache>
            </c:numRef>
          </c:cat>
          <c:val>
            <c:numRef>
              <c:f>'Sample Size Tool'!$K$6:$K$25</c:f>
              <c:numCache>
                <c:formatCode>0%</c:formatCode>
                <c:ptCount val="20"/>
                <c:pt idx="0">
                  <c:v>4.3632643917489812E-2</c:v>
                </c:pt>
                <c:pt idx="1">
                  <c:v>3.0015011259383211E-2</c:v>
                </c:pt>
                <c:pt idx="2">
                  <c:v>2.3812700318617996E-2</c:v>
                </c:pt>
                <c:pt idx="3">
                  <c:v>2.0005001875781591E-2</c:v>
                </c:pt>
                <c:pt idx="4">
                  <c:v>1.7323973216880926E-2</c:v>
                </c:pt>
                <c:pt idx="5">
                  <c:v>1.5277798828551247E-2</c:v>
                </c:pt>
                <c:pt idx="6">
                  <c:v>1.3629650109355637E-2</c:v>
                </c:pt>
                <c:pt idx="7">
                  <c:v>1.2248979932114525E-2</c:v>
                </c:pt>
                <c:pt idx="8">
                  <c:v>1.1056644552171162E-2</c:v>
                </c:pt>
                <c:pt idx="9">
                  <c:v>1.0001000150025004E-2</c:v>
                </c:pt>
                <c:pt idx="10">
                  <c:v>9.0461627531492495E-3</c:v>
                </c:pt>
                <c:pt idx="11">
                  <c:v>8.1656463081582423E-3</c:v>
                </c:pt>
                <c:pt idx="12">
                  <c:v>7.3385583832578294E-3</c:v>
                </c:pt>
                <c:pt idx="13">
                  <c:v>6.5470043669515745E-3</c:v>
                </c:pt>
                <c:pt idx="14">
                  <c:v>5.773887630570013E-3</c:v>
                </c:pt>
                <c:pt idx="15">
                  <c:v>5.0003125292999266E-3</c:v>
                </c:pt>
                <c:pt idx="16">
                  <c:v>4.2010873821399595E-3</c:v>
                </c:pt>
                <c:pt idx="17">
                  <c:v>3.3335185339520459E-3</c:v>
                </c:pt>
                <c:pt idx="18">
                  <c:v>2.2942780933620545E-3</c:v>
                </c:pt>
                <c:pt idx="19">
                  <c:v>0</c:v>
                </c:pt>
              </c:numCache>
            </c:numRef>
          </c:val>
          <c:smooth val="0"/>
          <c:extLst>
            <c:ext xmlns:c16="http://schemas.microsoft.com/office/drawing/2014/chart" uri="{C3380CC4-5D6E-409C-BE32-E72D297353CC}">
              <c16:uniqueId val="{00000004-BB1C-B242-AA2E-6C0371461761}"/>
            </c:ext>
          </c:extLst>
        </c:ser>
        <c:ser>
          <c:idx val="3"/>
          <c:order val="5"/>
          <c:tx>
            <c:strRef>
              <c:f>'Sample Size Tool'!$H$1</c:f>
              <c:strCache>
                <c:ptCount val="1"/>
                <c:pt idx="0">
                  <c:v>Target margin of error</c:v>
                </c:pt>
              </c:strCache>
            </c:strRef>
          </c:tx>
          <c:spPr>
            <a:ln>
              <a:prstDash val="sysDot"/>
            </a:ln>
          </c:spPr>
          <c:marker>
            <c:symbol val="none"/>
          </c:marker>
          <c:cat>
            <c:numRef>
              <c:f>'Sample Size Tool'!$A$6:$A$25</c:f>
              <c:numCache>
                <c:formatCode>_(* #,##0_);_(* \(#,##0\);_(* "-"??_);_(@_)</c:formatCode>
                <c:ptCount val="20"/>
                <c:pt idx="0">
                  <c:v>500</c:v>
                </c:pt>
                <c:pt idx="1">
                  <c:v>1000</c:v>
                </c:pt>
                <c:pt idx="2">
                  <c:v>1500</c:v>
                </c:pt>
                <c:pt idx="3">
                  <c:v>2000</c:v>
                </c:pt>
                <c:pt idx="4">
                  <c:v>2500</c:v>
                </c:pt>
                <c:pt idx="5">
                  <c:v>3000</c:v>
                </c:pt>
                <c:pt idx="6">
                  <c:v>3500</c:v>
                </c:pt>
                <c:pt idx="7">
                  <c:v>4000</c:v>
                </c:pt>
                <c:pt idx="8">
                  <c:v>4500</c:v>
                </c:pt>
                <c:pt idx="9">
                  <c:v>5000</c:v>
                </c:pt>
                <c:pt idx="10">
                  <c:v>5500</c:v>
                </c:pt>
                <c:pt idx="11">
                  <c:v>6000</c:v>
                </c:pt>
                <c:pt idx="12">
                  <c:v>6500</c:v>
                </c:pt>
                <c:pt idx="13">
                  <c:v>7000</c:v>
                </c:pt>
                <c:pt idx="14">
                  <c:v>7500</c:v>
                </c:pt>
                <c:pt idx="15">
                  <c:v>8000</c:v>
                </c:pt>
                <c:pt idx="16">
                  <c:v>8500</c:v>
                </c:pt>
                <c:pt idx="17">
                  <c:v>9000</c:v>
                </c:pt>
                <c:pt idx="18">
                  <c:v>9500</c:v>
                </c:pt>
                <c:pt idx="19">
                  <c:v>10000</c:v>
                </c:pt>
              </c:numCache>
            </c:numRef>
          </c:cat>
          <c:val>
            <c:numRef>
              <c:f>('Sample Size Tool'!$J$2,'Sample Size Tool'!$J$2,'Sample Size Tool'!$J$2,'Sample Size Tool'!$J$2,'Sample Size Tool'!$J$2,'Sample Size Tool'!$J$2,'Sample Size Tool'!$J$2,'Sample Size Tool'!$J$2,'Sample Size Tool'!$J$2,'Sample Size Tool'!$J$2,'Sample Size Tool'!$J$2,'Sample Size Tool'!$J$2,'Sample Size Tool'!$J$2,'Sample Size Tool'!$J$2,'Sample Size Tool'!$J$2,'Sample Size Tool'!$J$2,'Sample Size Tool'!$J$2,'Sample Size Tool'!$J$2,'Sample Size Tool'!$J$2,'Sample Size Tool'!$J$2)</c:f>
              <c:numCache>
                <c:formatCode>0%</c:formatCode>
                <c:ptCount val="20"/>
                <c:pt idx="0">
                  <c:v>7.0000000000000007E-2</c:v>
                </c:pt>
                <c:pt idx="1">
                  <c:v>7.0000000000000007E-2</c:v>
                </c:pt>
                <c:pt idx="2">
                  <c:v>7.0000000000000007E-2</c:v>
                </c:pt>
                <c:pt idx="3">
                  <c:v>7.0000000000000007E-2</c:v>
                </c:pt>
                <c:pt idx="4">
                  <c:v>7.0000000000000007E-2</c:v>
                </c:pt>
                <c:pt idx="5">
                  <c:v>7.0000000000000007E-2</c:v>
                </c:pt>
                <c:pt idx="6">
                  <c:v>7.0000000000000007E-2</c:v>
                </c:pt>
                <c:pt idx="7">
                  <c:v>7.0000000000000007E-2</c:v>
                </c:pt>
                <c:pt idx="8">
                  <c:v>7.0000000000000007E-2</c:v>
                </c:pt>
                <c:pt idx="9">
                  <c:v>7.0000000000000007E-2</c:v>
                </c:pt>
                <c:pt idx="10">
                  <c:v>7.0000000000000007E-2</c:v>
                </c:pt>
                <c:pt idx="11">
                  <c:v>7.0000000000000007E-2</c:v>
                </c:pt>
                <c:pt idx="12">
                  <c:v>7.0000000000000007E-2</c:v>
                </c:pt>
                <c:pt idx="13">
                  <c:v>7.0000000000000007E-2</c:v>
                </c:pt>
                <c:pt idx="14">
                  <c:v>7.0000000000000007E-2</c:v>
                </c:pt>
                <c:pt idx="15">
                  <c:v>7.0000000000000007E-2</c:v>
                </c:pt>
                <c:pt idx="16">
                  <c:v>7.0000000000000007E-2</c:v>
                </c:pt>
                <c:pt idx="17">
                  <c:v>7.0000000000000007E-2</c:v>
                </c:pt>
                <c:pt idx="18">
                  <c:v>7.0000000000000007E-2</c:v>
                </c:pt>
                <c:pt idx="19">
                  <c:v>7.0000000000000007E-2</c:v>
                </c:pt>
              </c:numCache>
            </c:numRef>
          </c:val>
          <c:smooth val="0"/>
          <c:extLst>
            <c:ext xmlns:c16="http://schemas.microsoft.com/office/drawing/2014/chart" uri="{C3380CC4-5D6E-409C-BE32-E72D297353CC}">
              <c16:uniqueId val="{00000005-BB1C-B242-AA2E-6C0371461761}"/>
            </c:ext>
          </c:extLst>
        </c:ser>
        <c:dLbls>
          <c:showLegendKey val="0"/>
          <c:showVal val="0"/>
          <c:showCatName val="0"/>
          <c:showSerName val="0"/>
          <c:showPercent val="0"/>
          <c:showBubbleSize val="0"/>
        </c:dLbls>
        <c:smooth val="0"/>
        <c:axId val="76080640"/>
        <c:axId val="76082560"/>
      </c:lineChart>
      <c:catAx>
        <c:axId val="76080640"/>
        <c:scaling>
          <c:orientation val="minMax"/>
        </c:scaling>
        <c:delete val="0"/>
        <c:axPos val="b"/>
        <c:title>
          <c:tx>
            <c:rich>
              <a:bodyPr/>
              <a:lstStyle/>
              <a:p>
                <a:pPr>
                  <a:defRPr/>
                </a:pPr>
                <a:r>
                  <a:rPr lang="en-US"/>
                  <a:t>Sample size</a:t>
                </a:r>
              </a:p>
            </c:rich>
          </c:tx>
          <c:overlay val="0"/>
        </c:title>
        <c:numFmt formatCode="_(* #,##0_);_(* \(#,##0\);_(* &quot;-&quot;??_);_(@_)" sourceLinked="1"/>
        <c:majorTickMark val="out"/>
        <c:minorTickMark val="none"/>
        <c:tickLblPos val="nextTo"/>
        <c:crossAx val="76082560"/>
        <c:crosses val="autoZero"/>
        <c:auto val="1"/>
        <c:lblAlgn val="ctr"/>
        <c:lblOffset val="100"/>
        <c:noMultiLvlLbl val="0"/>
      </c:catAx>
      <c:valAx>
        <c:axId val="76082560"/>
        <c:scaling>
          <c:orientation val="minMax"/>
        </c:scaling>
        <c:delete val="0"/>
        <c:axPos val="l"/>
        <c:majorGridlines/>
        <c:title>
          <c:tx>
            <c:rich>
              <a:bodyPr rot="-5400000" vert="horz"/>
              <a:lstStyle/>
              <a:p>
                <a:pPr>
                  <a:defRPr/>
                </a:pPr>
                <a:r>
                  <a:rPr lang="en-US"/>
                  <a:t>Margin of error</a:t>
                </a:r>
              </a:p>
            </c:rich>
          </c:tx>
          <c:overlay val="0"/>
        </c:title>
        <c:numFmt formatCode="0%" sourceLinked="1"/>
        <c:majorTickMark val="out"/>
        <c:minorTickMark val="none"/>
        <c:tickLblPos val="nextTo"/>
        <c:crossAx val="7608064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Resulting margin of error by response</a:t>
            </a:r>
            <a:r>
              <a:rPr lang="en-US" baseline="0"/>
              <a:t> rate</a:t>
            </a:r>
            <a:endParaRPr lang="en-US"/>
          </a:p>
        </c:rich>
      </c:tx>
      <c:overlay val="0"/>
    </c:title>
    <c:autoTitleDeleted val="0"/>
    <c:plotArea>
      <c:layout/>
      <c:lineChart>
        <c:grouping val="standard"/>
        <c:varyColors val="0"/>
        <c:ser>
          <c:idx val="0"/>
          <c:order val="0"/>
          <c:tx>
            <c:strRef>
              <c:f>'Sample Size Tool'!$A$7</c:f>
              <c:strCache>
                <c:ptCount val="1"/>
                <c:pt idx="0">
                  <c:v> 1,000 </c:v>
                </c:pt>
              </c:strCache>
            </c:strRef>
          </c:tx>
          <c:marker>
            <c:symbol val="none"/>
          </c:marker>
          <c:cat>
            <c:numRef>
              <c:f>'Sample Size Tool'!$B$5:$K$5</c:f>
              <c:numCache>
                <c:formatCode>0%</c:formatCode>
                <c:ptCount val="10"/>
                <c:pt idx="0">
                  <c:v>0.1</c:v>
                </c:pt>
                <c:pt idx="1">
                  <c:v>0.2</c:v>
                </c:pt>
                <c:pt idx="2">
                  <c:v>0.3</c:v>
                </c:pt>
                <c:pt idx="3">
                  <c:v>0.4</c:v>
                </c:pt>
                <c:pt idx="4">
                  <c:v>0.5</c:v>
                </c:pt>
                <c:pt idx="5">
                  <c:v>0.6</c:v>
                </c:pt>
                <c:pt idx="6">
                  <c:v>0.7</c:v>
                </c:pt>
                <c:pt idx="7">
                  <c:v>0.8</c:v>
                </c:pt>
                <c:pt idx="8">
                  <c:v>0.9</c:v>
                </c:pt>
                <c:pt idx="9">
                  <c:v>1</c:v>
                </c:pt>
              </c:numCache>
            </c:numRef>
          </c:cat>
          <c:val>
            <c:numRef>
              <c:f>'Sample Size Tool'!$B$7:$K$7</c:f>
              <c:numCache>
                <c:formatCode>0%</c:formatCode>
                <c:ptCount val="10"/>
                <c:pt idx="0">
                  <c:v>0.1</c:v>
                </c:pt>
                <c:pt idx="1">
                  <c:v>7.0175658996391971E-2</c:v>
                </c:pt>
                <c:pt idx="2">
                  <c:v>5.6957415295908885E-2</c:v>
                </c:pt>
                <c:pt idx="3">
                  <c:v>4.9051147158797263E-2</c:v>
                </c:pt>
                <c:pt idx="4">
                  <c:v>4.3632643917489812E-2</c:v>
                </c:pt>
                <c:pt idx="5">
                  <c:v>3.9614165861403983E-2</c:v>
                </c:pt>
                <c:pt idx="6">
                  <c:v>3.6475637115810491E-2</c:v>
                </c:pt>
                <c:pt idx="7">
                  <c:v>3.393286458765167E-2</c:v>
                </c:pt>
                <c:pt idx="8">
                  <c:v>3.1815653656259893E-2</c:v>
                </c:pt>
                <c:pt idx="9">
                  <c:v>3.0015011259383211E-2</c:v>
                </c:pt>
              </c:numCache>
            </c:numRef>
          </c:val>
          <c:smooth val="0"/>
          <c:extLst>
            <c:ext xmlns:c16="http://schemas.microsoft.com/office/drawing/2014/chart" uri="{C3380CC4-5D6E-409C-BE32-E72D297353CC}">
              <c16:uniqueId val="{00000000-D6C8-454E-8B94-50469CDFFF5F}"/>
            </c:ext>
          </c:extLst>
        </c:ser>
        <c:ser>
          <c:idx val="2"/>
          <c:order val="1"/>
          <c:tx>
            <c:strRef>
              <c:f>'Sample Size Tool'!$A$10</c:f>
              <c:strCache>
                <c:ptCount val="1"/>
                <c:pt idx="0">
                  <c:v> 2,500 </c:v>
                </c:pt>
              </c:strCache>
            </c:strRef>
          </c:tx>
          <c:marker>
            <c:symbol val="none"/>
          </c:marker>
          <c:cat>
            <c:numRef>
              <c:f>'Sample Size Tool'!$B$5:$K$5</c:f>
              <c:numCache>
                <c:formatCode>0%</c:formatCode>
                <c:ptCount val="10"/>
                <c:pt idx="0">
                  <c:v>0.1</c:v>
                </c:pt>
                <c:pt idx="1">
                  <c:v>0.2</c:v>
                </c:pt>
                <c:pt idx="2">
                  <c:v>0.3</c:v>
                </c:pt>
                <c:pt idx="3">
                  <c:v>0.4</c:v>
                </c:pt>
                <c:pt idx="4">
                  <c:v>0.5</c:v>
                </c:pt>
                <c:pt idx="5">
                  <c:v>0.6</c:v>
                </c:pt>
                <c:pt idx="6">
                  <c:v>0.7</c:v>
                </c:pt>
                <c:pt idx="7">
                  <c:v>0.8</c:v>
                </c:pt>
                <c:pt idx="8">
                  <c:v>0.9</c:v>
                </c:pt>
                <c:pt idx="9">
                  <c:v>1</c:v>
                </c:pt>
              </c:numCache>
            </c:numRef>
          </c:cat>
          <c:val>
            <c:numRef>
              <c:f>'Sample Size Tool'!$B$10:$K$10</c:f>
              <c:numCache>
                <c:formatCode>0%</c:formatCode>
                <c:ptCount val="10"/>
                <c:pt idx="0">
                  <c:v>6.2575255897218754E-2</c:v>
                </c:pt>
                <c:pt idx="1">
                  <c:v>4.3632643917489812E-2</c:v>
                </c:pt>
                <c:pt idx="2">
                  <c:v>3.5142281845345937E-2</c:v>
                </c:pt>
                <c:pt idx="3">
                  <c:v>3.0015011259383211E-2</c:v>
                </c:pt>
                <c:pt idx="4">
                  <c:v>2.6468102469929478E-2</c:v>
                </c:pt>
                <c:pt idx="5">
                  <c:v>2.3812700318617996E-2</c:v>
                </c:pt>
                <c:pt idx="6">
                  <c:v>2.1718612138153466E-2</c:v>
                </c:pt>
                <c:pt idx="7">
                  <c:v>2.0005001875781591E-2</c:v>
                </c:pt>
                <c:pt idx="8">
                  <c:v>1.8563340187931134E-2</c:v>
                </c:pt>
                <c:pt idx="9">
                  <c:v>1.7323973216880926E-2</c:v>
                </c:pt>
              </c:numCache>
            </c:numRef>
          </c:val>
          <c:smooth val="0"/>
          <c:extLst>
            <c:ext xmlns:c16="http://schemas.microsoft.com/office/drawing/2014/chart" uri="{C3380CC4-5D6E-409C-BE32-E72D297353CC}">
              <c16:uniqueId val="{00000001-D6C8-454E-8B94-50469CDFFF5F}"/>
            </c:ext>
          </c:extLst>
        </c:ser>
        <c:ser>
          <c:idx val="5"/>
          <c:order val="2"/>
          <c:tx>
            <c:strRef>
              <c:f>'Sample Size Tool'!$A$15</c:f>
              <c:strCache>
                <c:ptCount val="1"/>
                <c:pt idx="0">
                  <c:v> 5,000 </c:v>
                </c:pt>
              </c:strCache>
            </c:strRef>
          </c:tx>
          <c:marker>
            <c:symbol val="none"/>
          </c:marker>
          <c:val>
            <c:numRef>
              <c:f>'Sample Size Tool'!$B$15:$K$15</c:f>
              <c:numCache>
                <c:formatCode>0%</c:formatCode>
                <c:ptCount val="10"/>
                <c:pt idx="0">
                  <c:v>4.3632643917489812E-2</c:v>
                </c:pt>
                <c:pt idx="1">
                  <c:v>3.0015011259383211E-2</c:v>
                </c:pt>
                <c:pt idx="2">
                  <c:v>2.3812700318617996E-2</c:v>
                </c:pt>
                <c:pt idx="3">
                  <c:v>2.0005001875781591E-2</c:v>
                </c:pt>
                <c:pt idx="4">
                  <c:v>1.7323973216880926E-2</c:v>
                </c:pt>
                <c:pt idx="5">
                  <c:v>1.5277798828551247E-2</c:v>
                </c:pt>
                <c:pt idx="6">
                  <c:v>1.3629650109355637E-2</c:v>
                </c:pt>
                <c:pt idx="7">
                  <c:v>1.2248979932114525E-2</c:v>
                </c:pt>
                <c:pt idx="8">
                  <c:v>1.1056644552171162E-2</c:v>
                </c:pt>
                <c:pt idx="9">
                  <c:v>1.0001000150025004E-2</c:v>
                </c:pt>
              </c:numCache>
            </c:numRef>
          </c:val>
          <c:smooth val="0"/>
          <c:extLst>
            <c:ext xmlns:c16="http://schemas.microsoft.com/office/drawing/2014/chart" uri="{C3380CC4-5D6E-409C-BE32-E72D297353CC}">
              <c16:uniqueId val="{00000002-D6C8-454E-8B94-50469CDFFF5F}"/>
            </c:ext>
          </c:extLst>
        </c:ser>
        <c:ser>
          <c:idx val="4"/>
          <c:order val="3"/>
          <c:tx>
            <c:strRef>
              <c:f>'Sample Size Tool'!$A$20</c:f>
              <c:strCache>
                <c:ptCount val="1"/>
                <c:pt idx="0">
                  <c:v> 7,500 </c:v>
                </c:pt>
              </c:strCache>
            </c:strRef>
          </c:tx>
          <c:marker>
            <c:symbol val="none"/>
          </c:marker>
          <c:cat>
            <c:numRef>
              <c:f>'Sample Size Tool'!$B$5:$K$5</c:f>
              <c:numCache>
                <c:formatCode>0%</c:formatCode>
                <c:ptCount val="10"/>
                <c:pt idx="0">
                  <c:v>0.1</c:v>
                </c:pt>
                <c:pt idx="1">
                  <c:v>0.2</c:v>
                </c:pt>
                <c:pt idx="2">
                  <c:v>0.3</c:v>
                </c:pt>
                <c:pt idx="3">
                  <c:v>0.4</c:v>
                </c:pt>
                <c:pt idx="4">
                  <c:v>0.5</c:v>
                </c:pt>
                <c:pt idx="5">
                  <c:v>0.6</c:v>
                </c:pt>
                <c:pt idx="6">
                  <c:v>0.7</c:v>
                </c:pt>
                <c:pt idx="7">
                  <c:v>0.8</c:v>
                </c:pt>
                <c:pt idx="8">
                  <c:v>0.9</c:v>
                </c:pt>
                <c:pt idx="9">
                  <c:v>1</c:v>
                </c:pt>
              </c:numCache>
            </c:numRef>
          </c:cat>
          <c:val>
            <c:numRef>
              <c:f>'Sample Size Tool'!$B$20:$K$20</c:f>
              <c:numCache>
                <c:formatCode>0%</c:formatCode>
                <c:ptCount val="10"/>
                <c:pt idx="0">
                  <c:v>3.5142281845345937E-2</c:v>
                </c:pt>
                <c:pt idx="1">
                  <c:v>2.3812700318617996E-2</c:v>
                </c:pt>
                <c:pt idx="2">
                  <c:v>1.8563340187931134E-2</c:v>
                </c:pt>
                <c:pt idx="3">
                  <c:v>1.5277798828551247E-2</c:v>
                </c:pt>
                <c:pt idx="4">
                  <c:v>1.2911666157631412E-2</c:v>
                </c:pt>
                <c:pt idx="5">
                  <c:v>1.1056644552171162E-2</c:v>
                </c:pt>
                <c:pt idx="6">
                  <c:v>9.5128033365296377E-3</c:v>
                </c:pt>
                <c:pt idx="7">
                  <c:v>8.1656463081582423E-3</c:v>
                </c:pt>
                <c:pt idx="8">
                  <c:v>6.9394007136091449E-3</c:v>
                </c:pt>
                <c:pt idx="9">
                  <c:v>5.773887630570013E-3</c:v>
                </c:pt>
              </c:numCache>
            </c:numRef>
          </c:val>
          <c:smooth val="0"/>
          <c:extLst>
            <c:ext xmlns:c16="http://schemas.microsoft.com/office/drawing/2014/chart" uri="{C3380CC4-5D6E-409C-BE32-E72D297353CC}">
              <c16:uniqueId val="{00000003-D6C8-454E-8B94-50469CDFFF5F}"/>
            </c:ext>
          </c:extLst>
        </c:ser>
        <c:ser>
          <c:idx val="1"/>
          <c:order val="4"/>
          <c:tx>
            <c:strRef>
              <c:f>'Sample Size Tool'!$A$25</c:f>
              <c:strCache>
                <c:ptCount val="1"/>
                <c:pt idx="0">
                  <c:v> 10,000 </c:v>
                </c:pt>
              </c:strCache>
            </c:strRef>
          </c:tx>
          <c:marker>
            <c:symbol val="none"/>
          </c:marker>
          <c:cat>
            <c:numRef>
              <c:f>'Sample Size Tool'!$B$5:$K$5</c:f>
              <c:numCache>
                <c:formatCode>0%</c:formatCode>
                <c:ptCount val="10"/>
                <c:pt idx="0">
                  <c:v>0.1</c:v>
                </c:pt>
                <c:pt idx="1">
                  <c:v>0.2</c:v>
                </c:pt>
                <c:pt idx="2">
                  <c:v>0.3</c:v>
                </c:pt>
                <c:pt idx="3">
                  <c:v>0.4</c:v>
                </c:pt>
                <c:pt idx="4">
                  <c:v>0.5</c:v>
                </c:pt>
                <c:pt idx="5">
                  <c:v>0.6</c:v>
                </c:pt>
                <c:pt idx="6">
                  <c:v>0.7</c:v>
                </c:pt>
                <c:pt idx="7">
                  <c:v>0.8</c:v>
                </c:pt>
                <c:pt idx="8">
                  <c:v>0.9</c:v>
                </c:pt>
                <c:pt idx="9">
                  <c:v>1</c:v>
                </c:pt>
              </c:numCache>
            </c:numRef>
          </c:cat>
          <c:val>
            <c:numRef>
              <c:f>'Sample Size Tool'!$B$25:$K$25</c:f>
              <c:numCache>
                <c:formatCode>0%</c:formatCode>
                <c:ptCount val="10"/>
                <c:pt idx="0">
                  <c:v>3.0015011259383211E-2</c:v>
                </c:pt>
                <c:pt idx="1">
                  <c:v>2.0005001875781591E-2</c:v>
                </c:pt>
                <c:pt idx="2">
                  <c:v>1.5277798828551247E-2</c:v>
                </c:pt>
                <c:pt idx="3">
                  <c:v>1.2248979932114525E-2</c:v>
                </c:pt>
                <c:pt idx="4">
                  <c:v>1.0001000150025004E-2</c:v>
                </c:pt>
                <c:pt idx="5">
                  <c:v>8.1656463081582423E-3</c:v>
                </c:pt>
                <c:pt idx="6">
                  <c:v>6.5470043669515745E-3</c:v>
                </c:pt>
                <c:pt idx="7">
                  <c:v>5.0003125292999266E-3</c:v>
                </c:pt>
                <c:pt idx="8">
                  <c:v>3.3335185339520459E-3</c:v>
                </c:pt>
                <c:pt idx="9">
                  <c:v>0</c:v>
                </c:pt>
              </c:numCache>
            </c:numRef>
          </c:val>
          <c:smooth val="0"/>
          <c:extLst>
            <c:ext xmlns:c16="http://schemas.microsoft.com/office/drawing/2014/chart" uri="{C3380CC4-5D6E-409C-BE32-E72D297353CC}">
              <c16:uniqueId val="{00000004-D6C8-454E-8B94-50469CDFFF5F}"/>
            </c:ext>
          </c:extLst>
        </c:ser>
        <c:ser>
          <c:idx val="3"/>
          <c:order val="5"/>
          <c:tx>
            <c:strRef>
              <c:f>'Sample Size Tool'!$H$1</c:f>
              <c:strCache>
                <c:ptCount val="1"/>
                <c:pt idx="0">
                  <c:v>Target margin of error</c:v>
                </c:pt>
              </c:strCache>
            </c:strRef>
          </c:tx>
          <c:spPr>
            <a:ln>
              <a:prstDash val="sysDot"/>
            </a:ln>
          </c:spPr>
          <c:marker>
            <c:symbol val="none"/>
          </c:marker>
          <c:cat>
            <c:numRef>
              <c:f>'Sample Size Tool'!$B$5:$K$5</c:f>
              <c:numCache>
                <c:formatCode>0%</c:formatCode>
                <c:ptCount val="10"/>
                <c:pt idx="0">
                  <c:v>0.1</c:v>
                </c:pt>
                <c:pt idx="1">
                  <c:v>0.2</c:v>
                </c:pt>
                <c:pt idx="2">
                  <c:v>0.3</c:v>
                </c:pt>
                <c:pt idx="3">
                  <c:v>0.4</c:v>
                </c:pt>
                <c:pt idx="4">
                  <c:v>0.5</c:v>
                </c:pt>
                <c:pt idx="5">
                  <c:v>0.6</c:v>
                </c:pt>
                <c:pt idx="6">
                  <c:v>0.7</c:v>
                </c:pt>
                <c:pt idx="7">
                  <c:v>0.8</c:v>
                </c:pt>
                <c:pt idx="8">
                  <c:v>0.9</c:v>
                </c:pt>
                <c:pt idx="9">
                  <c:v>1</c:v>
                </c:pt>
              </c:numCache>
            </c:numRef>
          </c:cat>
          <c:val>
            <c:numRef>
              <c:f>('Sample Size Tool'!$J$2,'Sample Size Tool'!$J$2,'Sample Size Tool'!$J$2,'Sample Size Tool'!$J$2,'Sample Size Tool'!$J$2,'Sample Size Tool'!$J$2,'Sample Size Tool'!$J$2,'Sample Size Tool'!$J$2,'Sample Size Tool'!$J$2,'Sample Size Tool'!$J$2)</c:f>
              <c:numCache>
                <c:formatCode>0%</c:formatCode>
                <c:ptCount val="10"/>
                <c:pt idx="0">
                  <c:v>7.0000000000000007E-2</c:v>
                </c:pt>
                <c:pt idx="1">
                  <c:v>7.0000000000000007E-2</c:v>
                </c:pt>
                <c:pt idx="2">
                  <c:v>7.0000000000000007E-2</c:v>
                </c:pt>
                <c:pt idx="3">
                  <c:v>7.0000000000000007E-2</c:v>
                </c:pt>
                <c:pt idx="4">
                  <c:v>7.0000000000000007E-2</c:v>
                </c:pt>
                <c:pt idx="5">
                  <c:v>7.0000000000000007E-2</c:v>
                </c:pt>
                <c:pt idx="6">
                  <c:v>7.0000000000000007E-2</c:v>
                </c:pt>
                <c:pt idx="7">
                  <c:v>7.0000000000000007E-2</c:v>
                </c:pt>
                <c:pt idx="8">
                  <c:v>7.0000000000000007E-2</c:v>
                </c:pt>
                <c:pt idx="9">
                  <c:v>7.0000000000000007E-2</c:v>
                </c:pt>
              </c:numCache>
            </c:numRef>
          </c:val>
          <c:smooth val="0"/>
          <c:extLst>
            <c:ext xmlns:c16="http://schemas.microsoft.com/office/drawing/2014/chart" uri="{C3380CC4-5D6E-409C-BE32-E72D297353CC}">
              <c16:uniqueId val="{00000005-D6C8-454E-8B94-50469CDFFF5F}"/>
            </c:ext>
          </c:extLst>
        </c:ser>
        <c:dLbls>
          <c:showLegendKey val="0"/>
          <c:showVal val="0"/>
          <c:showCatName val="0"/>
          <c:showSerName val="0"/>
          <c:showPercent val="0"/>
          <c:showBubbleSize val="0"/>
        </c:dLbls>
        <c:smooth val="0"/>
        <c:axId val="83542400"/>
        <c:axId val="83544320"/>
      </c:lineChart>
      <c:catAx>
        <c:axId val="83542400"/>
        <c:scaling>
          <c:orientation val="minMax"/>
        </c:scaling>
        <c:delete val="0"/>
        <c:axPos val="b"/>
        <c:title>
          <c:tx>
            <c:rich>
              <a:bodyPr/>
              <a:lstStyle/>
              <a:p>
                <a:pPr>
                  <a:defRPr/>
                </a:pPr>
                <a:r>
                  <a:rPr lang="en-US"/>
                  <a:t>Response</a:t>
                </a:r>
                <a:r>
                  <a:rPr lang="en-US" baseline="0"/>
                  <a:t> rate</a:t>
                </a:r>
                <a:endParaRPr lang="en-US"/>
              </a:p>
            </c:rich>
          </c:tx>
          <c:overlay val="0"/>
        </c:title>
        <c:numFmt formatCode="0%" sourceLinked="1"/>
        <c:majorTickMark val="out"/>
        <c:minorTickMark val="none"/>
        <c:tickLblPos val="nextTo"/>
        <c:crossAx val="83544320"/>
        <c:crosses val="autoZero"/>
        <c:auto val="1"/>
        <c:lblAlgn val="ctr"/>
        <c:lblOffset val="100"/>
        <c:noMultiLvlLbl val="0"/>
      </c:catAx>
      <c:valAx>
        <c:axId val="83544320"/>
        <c:scaling>
          <c:orientation val="minMax"/>
        </c:scaling>
        <c:delete val="0"/>
        <c:axPos val="l"/>
        <c:majorGridlines/>
        <c:title>
          <c:tx>
            <c:rich>
              <a:bodyPr rot="-5400000" vert="horz"/>
              <a:lstStyle/>
              <a:p>
                <a:pPr>
                  <a:defRPr/>
                </a:pPr>
                <a:r>
                  <a:rPr lang="en-US"/>
                  <a:t>Margin of error</a:t>
                </a:r>
              </a:p>
            </c:rich>
          </c:tx>
          <c:overlay val="0"/>
        </c:title>
        <c:numFmt formatCode="0%" sourceLinked="1"/>
        <c:majorTickMark val="out"/>
        <c:minorTickMark val="none"/>
        <c:tickLblPos val="nextTo"/>
        <c:crossAx val="835424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2425700</xdr:colOff>
      <xdr:row>0</xdr:row>
      <xdr:rowOff>647700</xdr:rowOff>
    </xdr:to>
    <xdr:pic>
      <xdr:nvPicPr>
        <xdr:cNvPr id="4" name="Picture 3">
          <a:extLst>
            <a:ext uri="{FF2B5EF4-FFF2-40B4-BE49-F238E27FC236}">
              <a16:creationId xmlns:a16="http://schemas.microsoft.com/office/drawing/2014/main" id="{BAA8FA54-4FDD-414C-B936-4FED9495FA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25400"/>
          <a:ext cx="27940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655865</xdr:colOff>
      <xdr:row>6</xdr:row>
      <xdr:rowOff>4535</xdr:rowOff>
    </xdr:from>
    <xdr:to>
      <xdr:col>9</xdr:col>
      <xdr:colOff>597808</xdr:colOff>
      <xdr:row>26</xdr:row>
      <xdr:rowOff>33564</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166914</xdr:colOff>
      <xdr:row>6</xdr:row>
      <xdr:rowOff>6351</xdr:rowOff>
    </xdr:from>
    <xdr:to>
      <xdr:col>15</xdr:col>
      <xdr:colOff>174171</xdr:colOff>
      <xdr:row>26</xdr:row>
      <xdr:rowOff>35379</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285750</xdr:colOff>
      <xdr:row>1</xdr:row>
      <xdr:rowOff>333375</xdr:rowOff>
    </xdr:from>
    <xdr:to>
      <xdr:col>12</xdr:col>
      <xdr:colOff>590550</xdr:colOff>
      <xdr:row>2</xdr:row>
      <xdr:rowOff>723900</xdr:rowOff>
    </xdr:to>
    <xdr:cxnSp macro="">
      <xdr:nvCxnSpPr>
        <xdr:cNvPr id="17" name="Elbow Connector 16">
          <a:extLst>
            <a:ext uri="{FF2B5EF4-FFF2-40B4-BE49-F238E27FC236}">
              <a16:creationId xmlns:a16="http://schemas.microsoft.com/office/drawing/2014/main" id="{00000000-0008-0000-0100-000011000000}"/>
            </a:ext>
          </a:extLst>
        </xdr:cNvPr>
        <xdr:cNvCxnSpPr/>
      </xdr:nvCxnSpPr>
      <xdr:spPr>
        <a:xfrm>
          <a:off x="7277100" y="609600"/>
          <a:ext cx="1019175" cy="733425"/>
        </a:xfrm>
        <a:prstGeom prst="bentConnector3">
          <a:avLst>
            <a:gd name="adj1" fmla="val 71495"/>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0.68783</cdr:x>
      <cdr:y>0.31796</cdr:y>
    </cdr:from>
    <cdr:to>
      <cdr:x>0.97222</cdr:x>
      <cdr:y>0.38492</cdr:y>
    </cdr:to>
    <cdr:sp macro="" textlink="">
      <cdr:nvSpPr>
        <cdr:cNvPr id="2" name="TextBox 1"/>
        <cdr:cNvSpPr txBox="1"/>
      </cdr:nvSpPr>
      <cdr:spPr>
        <a:xfrm xmlns:a="http://schemas.openxmlformats.org/drawingml/2006/main">
          <a:off x="3773713" y="1162957"/>
          <a:ext cx="1560286" cy="244929"/>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900"/>
            <a:t>Response rate</a:t>
          </a:r>
        </a:p>
        <a:p xmlns:a="http://schemas.openxmlformats.org/drawingml/2006/main">
          <a:endParaRPr lang="en-US" sz="1100"/>
        </a:p>
      </cdr:txBody>
    </cdr:sp>
  </cdr:relSizeAnchor>
</c:userShapes>
</file>

<file path=xl/drawings/drawing4.xml><?xml version="1.0" encoding="utf-8"?>
<c:userShapes xmlns:c="http://schemas.openxmlformats.org/drawingml/2006/chart">
  <cdr:relSizeAnchor xmlns:cdr="http://schemas.openxmlformats.org/drawingml/2006/chartDrawing">
    <cdr:from>
      <cdr:x>0.68287</cdr:x>
      <cdr:y>0.31548</cdr:y>
    </cdr:from>
    <cdr:to>
      <cdr:x>0.96727</cdr:x>
      <cdr:y>0.38244</cdr:y>
    </cdr:to>
    <cdr:sp macro="" textlink="">
      <cdr:nvSpPr>
        <cdr:cNvPr id="2" name="TextBox 1"/>
        <cdr:cNvSpPr txBox="1"/>
      </cdr:nvSpPr>
      <cdr:spPr>
        <a:xfrm xmlns:a="http://schemas.openxmlformats.org/drawingml/2006/main">
          <a:off x="3746476" y="1153890"/>
          <a:ext cx="1560332" cy="244913"/>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900"/>
            <a:t>Sample size</a:t>
          </a: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7"/>
  <sheetViews>
    <sheetView tabSelected="1" workbookViewId="0">
      <selection activeCell="B13" sqref="B13"/>
    </sheetView>
  </sheetViews>
  <sheetFormatPr baseColWidth="10" defaultColWidth="8.83203125" defaultRowHeight="15" x14ac:dyDescent="0.2"/>
  <cols>
    <col min="1" max="1" width="5" customWidth="1"/>
    <col min="2" max="2" width="81.83203125" customWidth="1"/>
  </cols>
  <sheetData>
    <row r="1" spans="2:2" ht="63.75" customHeight="1" x14ac:dyDescent="0.2">
      <c r="B1" s="1"/>
    </row>
    <row r="2" spans="2:2" ht="64" x14ac:dyDescent="0.2">
      <c r="B2" s="8" t="s">
        <v>10</v>
      </c>
    </row>
    <row r="3" spans="2:2" ht="32" x14ac:dyDescent="0.2">
      <c r="B3" s="8" t="s">
        <v>5</v>
      </c>
    </row>
    <row r="4" spans="2:2" ht="52" customHeight="1" x14ac:dyDescent="0.2">
      <c r="B4" s="8" t="s">
        <v>11</v>
      </c>
    </row>
    <row r="5" spans="2:2" ht="32" x14ac:dyDescent="0.2">
      <c r="B5" s="8" t="s">
        <v>6</v>
      </c>
    </row>
    <row r="6" spans="2:2" ht="32" x14ac:dyDescent="0.2">
      <c r="B6" s="8" t="s">
        <v>7</v>
      </c>
    </row>
    <row r="7" spans="2:2" ht="48" x14ac:dyDescent="0.2">
      <c r="B7" s="8" t="s">
        <v>12</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4"/>
  <sheetViews>
    <sheetView zoomScaleNormal="100" workbookViewId="0">
      <selection activeCell="I3" sqref="I3"/>
    </sheetView>
  </sheetViews>
  <sheetFormatPr baseColWidth="10" defaultColWidth="8.83203125" defaultRowHeight="15" x14ac:dyDescent="0.2"/>
  <cols>
    <col min="1" max="1" width="9.6640625" bestFit="1" customWidth="1"/>
    <col min="4" max="4" width="11.5" bestFit="1" customWidth="1"/>
    <col min="7" max="7" width="9.33203125" bestFit="1" customWidth="1"/>
    <col min="10" max="10" width="10.33203125" bestFit="1" customWidth="1"/>
    <col min="12" max="12" width="10.6640625" customWidth="1"/>
    <col min="13" max="13" width="10" bestFit="1" customWidth="1"/>
    <col min="14" max="14" width="43.33203125" customWidth="1"/>
  </cols>
  <sheetData>
    <row r="1" spans="1:14" s="13" customFormat="1" ht="22" thickBot="1" x14ac:dyDescent="0.3">
      <c r="A1" s="12"/>
      <c r="B1" s="15" t="s">
        <v>8</v>
      </c>
      <c r="C1" s="16"/>
      <c r="D1" s="20"/>
      <c r="E1" s="15" t="s">
        <v>0</v>
      </c>
      <c r="F1" s="16"/>
      <c r="G1" s="20"/>
      <c r="H1" s="15" t="s">
        <v>1</v>
      </c>
      <c r="I1" s="16"/>
      <c r="J1" s="20"/>
      <c r="K1" s="24" t="s">
        <v>2</v>
      </c>
      <c r="L1" s="25"/>
      <c r="M1" s="20"/>
    </row>
    <row r="2" spans="1:14" s="13" customFormat="1" ht="27" customHeight="1" thickBot="1" x14ac:dyDescent="0.3">
      <c r="A2" s="14"/>
      <c r="B2" s="17"/>
      <c r="C2" s="18"/>
      <c r="D2" s="21">
        <v>10000</v>
      </c>
      <c r="E2" s="17"/>
      <c r="F2" s="18"/>
      <c r="G2" s="22">
        <v>0.1</v>
      </c>
      <c r="H2" s="17"/>
      <c r="I2" s="18"/>
      <c r="J2" s="22">
        <v>7.0000000000000007E-2</v>
      </c>
      <c r="K2" s="26"/>
      <c r="L2" s="27"/>
      <c r="M2" s="23">
        <f>($D$2*0.5*0.5)/(($D$2-1)*$J$2^2/4+0.5*0.5)/$G$2</f>
        <v>2000.1960192098823</v>
      </c>
    </row>
    <row r="3" spans="1:14" ht="91.5" customHeight="1" x14ac:dyDescent="0.2">
      <c r="A3" s="2"/>
      <c r="B3" s="4"/>
      <c r="C3" s="4"/>
      <c r="D3" s="3"/>
      <c r="E3" s="5"/>
      <c r="F3" s="5"/>
      <c r="G3" s="3"/>
      <c r="H3" s="6"/>
      <c r="I3" s="6"/>
      <c r="J3" s="7"/>
      <c r="K3" s="5"/>
      <c r="L3" s="5"/>
      <c r="M3" s="7"/>
      <c r="N3" s="8" t="s">
        <v>9</v>
      </c>
    </row>
    <row r="4" spans="1:14" s="1" customFormat="1" x14ac:dyDescent="0.2">
      <c r="A4" s="9"/>
      <c r="B4" s="19" t="s">
        <v>4</v>
      </c>
      <c r="C4" s="19"/>
      <c r="D4" s="19"/>
      <c r="E4" s="19"/>
      <c r="F4" s="19"/>
      <c r="G4" s="19"/>
      <c r="H4" s="19"/>
      <c r="I4" s="19"/>
      <c r="J4" s="19"/>
      <c r="K4" s="19"/>
      <c r="L4" s="5"/>
      <c r="M4" s="7"/>
    </row>
    <row r="5" spans="1:14" s="1" customFormat="1" ht="16" x14ac:dyDescent="0.2">
      <c r="A5" s="9" t="s">
        <v>3</v>
      </c>
      <c r="B5" s="10">
        <v>0.1</v>
      </c>
      <c r="C5" s="10">
        <v>0.2</v>
      </c>
      <c r="D5" s="10">
        <v>0.3</v>
      </c>
      <c r="E5" s="10">
        <v>0.4</v>
      </c>
      <c r="F5" s="10">
        <v>0.5</v>
      </c>
      <c r="G5" s="10">
        <v>0.6</v>
      </c>
      <c r="H5" s="10">
        <v>0.7</v>
      </c>
      <c r="I5" s="10">
        <v>0.8</v>
      </c>
      <c r="J5" s="10">
        <v>0.9</v>
      </c>
      <c r="K5" s="10">
        <v>1</v>
      </c>
      <c r="L5" s="5"/>
      <c r="M5" s="7"/>
    </row>
    <row r="6" spans="1:14" s="1" customFormat="1" x14ac:dyDescent="0.2">
      <c r="A6" s="11">
        <f>0.05*$D$2</f>
        <v>500</v>
      </c>
      <c r="B6" s="10">
        <f t="shared" ref="B6:K15" si="0">2*SQRT((1-$A6*B$5/$D$2)*0.5*0.5/($A6*B$5-1))</f>
        <v>0.14249955245185716</v>
      </c>
      <c r="C6" s="10">
        <f t="shared" si="0"/>
        <v>0.1</v>
      </c>
      <c r="D6" s="10">
        <f t="shared" si="0"/>
        <v>8.1306446577338237E-2</v>
      </c>
      <c r="E6" s="10">
        <f t="shared" si="0"/>
        <v>7.0175658996391971E-2</v>
      </c>
      <c r="F6" s="10">
        <f t="shared" si="0"/>
        <v>6.2575255897218754E-2</v>
      </c>
      <c r="G6" s="10">
        <f t="shared" si="0"/>
        <v>5.6957415295908885E-2</v>
      </c>
      <c r="H6" s="10">
        <f t="shared" si="0"/>
        <v>5.2583675983547344E-2</v>
      </c>
      <c r="I6" s="10">
        <f t="shared" si="0"/>
        <v>4.9051147158797263E-2</v>
      </c>
      <c r="J6" s="10">
        <f t="shared" si="0"/>
        <v>4.6118854875806269E-2</v>
      </c>
      <c r="K6" s="10">
        <f t="shared" si="0"/>
        <v>4.3632643917489812E-2</v>
      </c>
      <c r="L6" s="5"/>
      <c r="M6" s="7"/>
    </row>
    <row r="7" spans="1:14" s="1" customFormat="1" x14ac:dyDescent="0.2">
      <c r="A7" s="11">
        <f>0.1*$D$2</f>
        <v>1000</v>
      </c>
      <c r="B7" s="10">
        <f t="shared" si="0"/>
        <v>0.1</v>
      </c>
      <c r="C7" s="10">
        <f t="shared" si="0"/>
        <v>7.0175658996391971E-2</v>
      </c>
      <c r="D7" s="10">
        <f t="shared" si="0"/>
        <v>5.6957415295908885E-2</v>
      </c>
      <c r="E7" s="10">
        <f t="shared" si="0"/>
        <v>4.9051147158797263E-2</v>
      </c>
      <c r="F7" s="10">
        <f t="shared" si="0"/>
        <v>4.3632643917489812E-2</v>
      </c>
      <c r="G7" s="10">
        <f t="shared" si="0"/>
        <v>3.9614165861403983E-2</v>
      </c>
      <c r="H7" s="10">
        <f t="shared" si="0"/>
        <v>3.6475637115810491E-2</v>
      </c>
      <c r="I7" s="10">
        <f t="shared" si="0"/>
        <v>3.393286458765167E-2</v>
      </c>
      <c r="J7" s="10">
        <f t="shared" si="0"/>
        <v>3.1815653656259893E-2</v>
      </c>
      <c r="K7" s="10">
        <f t="shared" si="0"/>
        <v>3.0015011259383211E-2</v>
      </c>
      <c r="L7" s="5"/>
      <c r="M7" s="7"/>
    </row>
    <row r="8" spans="1:14" s="1" customFormat="1" x14ac:dyDescent="0.2">
      <c r="A8" s="11">
        <f>0.15*$D$2</f>
        <v>1500</v>
      </c>
      <c r="B8" s="10">
        <f t="shared" si="0"/>
        <v>8.1306446577338237E-2</v>
      </c>
      <c r="C8" s="10">
        <f t="shared" si="0"/>
        <v>5.6957415295908885E-2</v>
      </c>
      <c r="D8" s="10">
        <f t="shared" si="0"/>
        <v>4.6118854875806269E-2</v>
      </c>
      <c r="E8" s="10">
        <f t="shared" si="0"/>
        <v>3.9614165861403983E-2</v>
      </c>
      <c r="F8" s="10">
        <f t="shared" si="0"/>
        <v>3.5142281845345937E-2</v>
      </c>
      <c r="G8" s="10">
        <f t="shared" si="0"/>
        <v>3.1815653656259893E-2</v>
      </c>
      <c r="H8" s="10">
        <f t="shared" si="0"/>
        <v>2.9209476503967744E-2</v>
      </c>
      <c r="I8" s="10">
        <f t="shared" si="0"/>
        <v>2.7091418459143854E-2</v>
      </c>
      <c r="J8" s="10">
        <f t="shared" si="0"/>
        <v>2.5322237565916245E-2</v>
      </c>
      <c r="K8" s="10">
        <f t="shared" si="0"/>
        <v>2.3812700318617996E-2</v>
      </c>
      <c r="L8" s="5"/>
      <c r="M8" s="7"/>
    </row>
    <row r="9" spans="1:14" s="1" customFormat="1" x14ac:dyDescent="0.2">
      <c r="A9" s="11">
        <f>0.2*$D$2</f>
        <v>2000</v>
      </c>
      <c r="B9" s="10">
        <f t="shared" si="0"/>
        <v>7.0175658996391971E-2</v>
      </c>
      <c r="C9" s="10">
        <f t="shared" si="0"/>
        <v>4.9051147158797263E-2</v>
      </c>
      <c r="D9" s="10">
        <f t="shared" si="0"/>
        <v>3.9614165861403983E-2</v>
      </c>
      <c r="E9" s="10">
        <f t="shared" si="0"/>
        <v>3.393286458765167E-2</v>
      </c>
      <c r="F9" s="10">
        <f t="shared" si="0"/>
        <v>3.0015011259383211E-2</v>
      </c>
      <c r="G9" s="10">
        <f t="shared" si="0"/>
        <v>2.7091418459143854E-2</v>
      </c>
      <c r="H9" s="10">
        <f t="shared" si="0"/>
        <v>2.4793644416080143E-2</v>
      </c>
      <c r="I9" s="10">
        <f t="shared" si="0"/>
        <v>2.2920042107430323E-2</v>
      </c>
      <c r="J9" s="10">
        <f t="shared" si="0"/>
        <v>2.1349678748333233E-2</v>
      </c>
      <c r="K9" s="10">
        <f t="shared" si="0"/>
        <v>2.0005001875781591E-2</v>
      </c>
      <c r="L9" s="5"/>
      <c r="M9" s="7"/>
    </row>
    <row r="10" spans="1:14" s="1" customFormat="1" x14ac:dyDescent="0.2">
      <c r="A10" s="11">
        <f>0.25*$D$2</f>
        <v>2500</v>
      </c>
      <c r="B10" s="10">
        <f t="shared" si="0"/>
        <v>6.2575255897218754E-2</v>
      </c>
      <c r="C10" s="10">
        <f t="shared" si="0"/>
        <v>4.3632643917489812E-2</v>
      </c>
      <c r="D10" s="10">
        <f t="shared" si="0"/>
        <v>3.5142281845345937E-2</v>
      </c>
      <c r="E10" s="10">
        <f t="shared" si="0"/>
        <v>3.0015011259383211E-2</v>
      </c>
      <c r="F10" s="10">
        <f t="shared" si="0"/>
        <v>2.6468102469929478E-2</v>
      </c>
      <c r="G10" s="10">
        <f t="shared" si="0"/>
        <v>2.3812700318617996E-2</v>
      </c>
      <c r="H10" s="10">
        <f t="shared" si="0"/>
        <v>2.1718612138153466E-2</v>
      </c>
      <c r="I10" s="10">
        <f t="shared" si="0"/>
        <v>2.0005001875781591E-2</v>
      </c>
      <c r="J10" s="10">
        <f t="shared" si="0"/>
        <v>1.8563340187931134E-2</v>
      </c>
      <c r="K10" s="10">
        <f t="shared" si="0"/>
        <v>1.7323973216880926E-2</v>
      </c>
      <c r="L10" s="5"/>
      <c r="M10" s="7"/>
    </row>
    <row r="11" spans="1:14" s="1" customFormat="1" x14ac:dyDescent="0.2">
      <c r="A11" s="11">
        <f>0.3*$D$2</f>
        <v>3000</v>
      </c>
      <c r="B11" s="10">
        <f t="shared" si="0"/>
        <v>5.6957415295908885E-2</v>
      </c>
      <c r="C11" s="10">
        <f t="shared" si="0"/>
        <v>3.9614165861403983E-2</v>
      </c>
      <c r="D11" s="10">
        <f t="shared" si="0"/>
        <v>3.1815653656259893E-2</v>
      </c>
      <c r="E11" s="10">
        <f t="shared" si="0"/>
        <v>2.7091418459143854E-2</v>
      </c>
      <c r="F11" s="10">
        <f t="shared" si="0"/>
        <v>2.3812700318617996E-2</v>
      </c>
      <c r="G11" s="10">
        <f t="shared" si="0"/>
        <v>2.1349678748333233E-2</v>
      </c>
      <c r="H11" s="10">
        <f t="shared" si="0"/>
        <v>1.9400249994705604E-2</v>
      </c>
      <c r="I11" s="10">
        <f t="shared" si="0"/>
        <v>1.7798838897829249E-2</v>
      </c>
      <c r="J11" s="10">
        <f t="shared" si="0"/>
        <v>1.6445988709900213E-2</v>
      </c>
      <c r="K11" s="10">
        <f t="shared" si="0"/>
        <v>1.5277798828551247E-2</v>
      </c>
      <c r="L11" s="5"/>
      <c r="M11" s="7"/>
    </row>
    <row r="12" spans="1:14" s="1" customFormat="1" x14ac:dyDescent="0.2">
      <c r="A12" s="11">
        <f>0.35*$D$2</f>
        <v>3500</v>
      </c>
      <c r="B12" s="10">
        <f t="shared" si="0"/>
        <v>5.2583675983547344E-2</v>
      </c>
      <c r="C12" s="10">
        <f t="shared" si="0"/>
        <v>3.6475637115810491E-2</v>
      </c>
      <c r="D12" s="10">
        <f t="shared" si="0"/>
        <v>2.9209476503967744E-2</v>
      </c>
      <c r="E12" s="10">
        <f t="shared" si="0"/>
        <v>2.4793644416080143E-2</v>
      </c>
      <c r="F12" s="10">
        <f t="shared" si="0"/>
        <v>2.1718612138153466E-2</v>
      </c>
      <c r="G12" s="10">
        <f t="shared" si="0"/>
        <v>1.9400249994705604E-2</v>
      </c>
      <c r="H12" s="10">
        <f t="shared" si="0"/>
        <v>1.7558163274979915E-2</v>
      </c>
      <c r="I12" s="10">
        <f t="shared" si="0"/>
        <v>1.603853879529251E-2</v>
      </c>
      <c r="J12" s="10">
        <f t="shared" si="0"/>
        <v>1.4748877055714205E-2</v>
      </c>
      <c r="K12" s="10">
        <f t="shared" si="0"/>
        <v>1.3629650109355637E-2</v>
      </c>
      <c r="L12" s="5"/>
      <c r="M12" s="7"/>
    </row>
    <row r="13" spans="1:14" s="1" customFormat="1" x14ac:dyDescent="0.2">
      <c r="A13" s="11">
        <f>0.4*$D$2</f>
        <v>4000</v>
      </c>
      <c r="B13" s="10">
        <f t="shared" si="0"/>
        <v>4.9051147158797263E-2</v>
      </c>
      <c r="C13" s="10">
        <f t="shared" si="0"/>
        <v>3.393286458765167E-2</v>
      </c>
      <c r="D13" s="10">
        <f t="shared" si="0"/>
        <v>2.7091418459143854E-2</v>
      </c>
      <c r="E13" s="10">
        <f t="shared" si="0"/>
        <v>2.2920042107430323E-2</v>
      </c>
      <c r="F13" s="10">
        <f t="shared" si="0"/>
        <v>2.0005001875781591E-2</v>
      </c>
      <c r="G13" s="10">
        <f t="shared" si="0"/>
        <v>1.7798838897829249E-2</v>
      </c>
      <c r="H13" s="10">
        <f t="shared" si="0"/>
        <v>1.603853879529251E-2</v>
      </c>
      <c r="I13" s="10">
        <f t="shared" si="0"/>
        <v>1.4579657986675822E-2</v>
      </c>
      <c r="J13" s="10">
        <f t="shared" si="0"/>
        <v>1.3335185571076982E-2</v>
      </c>
      <c r="K13" s="10">
        <f t="shared" si="0"/>
        <v>1.2248979932114525E-2</v>
      </c>
      <c r="L13" s="5"/>
      <c r="M13" s="7"/>
    </row>
    <row r="14" spans="1:14" s="1" customFormat="1" x14ac:dyDescent="0.2">
      <c r="A14" s="11">
        <f>0.45*$D$2</f>
        <v>4500</v>
      </c>
      <c r="B14" s="10">
        <f t="shared" si="0"/>
        <v>4.6118854875806269E-2</v>
      </c>
      <c r="C14" s="10">
        <f t="shared" si="0"/>
        <v>3.1815653656259893E-2</v>
      </c>
      <c r="D14" s="10">
        <f t="shared" si="0"/>
        <v>2.5322237565916245E-2</v>
      </c>
      <c r="E14" s="10">
        <f t="shared" si="0"/>
        <v>2.1349678748333233E-2</v>
      </c>
      <c r="F14" s="10">
        <f t="shared" si="0"/>
        <v>1.8563340187931134E-2</v>
      </c>
      <c r="G14" s="10">
        <f t="shared" si="0"/>
        <v>1.6445988709900213E-2</v>
      </c>
      <c r="H14" s="10">
        <f t="shared" si="0"/>
        <v>1.4748877055714205E-2</v>
      </c>
      <c r="I14" s="10">
        <f t="shared" si="0"/>
        <v>1.3335185571076982E-2</v>
      </c>
      <c r="J14" s="10">
        <f t="shared" si="0"/>
        <v>1.2122287909631213E-2</v>
      </c>
      <c r="K14" s="10">
        <f t="shared" si="0"/>
        <v>1.1056644552171162E-2</v>
      </c>
      <c r="L14" s="5"/>
      <c r="M14" s="7"/>
    </row>
    <row r="15" spans="1:14" s="1" customFormat="1" x14ac:dyDescent="0.2">
      <c r="A15" s="11">
        <f>0.5*$D$2</f>
        <v>5000</v>
      </c>
      <c r="B15" s="10">
        <f t="shared" si="0"/>
        <v>4.3632643917489812E-2</v>
      </c>
      <c r="C15" s="10">
        <f t="shared" si="0"/>
        <v>3.0015011259383211E-2</v>
      </c>
      <c r="D15" s="10">
        <f t="shared" si="0"/>
        <v>2.3812700318617996E-2</v>
      </c>
      <c r="E15" s="10">
        <f t="shared" si="0"/>
        <v>2.0005001875781591E-2</v>
      </c>
      <c r="F15" s="10">
        <f t="shared" si="0"/>
        <v>1.7323973216880926E-2</v>
      </c>
      <c r="G15" s="10">
        <f t="shared" si="0"/>
        <v>1.5277798828551247E-2</v>
      </c>
      <c r="H15" s="10">
        <f t="shared" si="0"/>
        <v>1.3629650109355637E-2</v>
      </c>
      <c r="I15" s="10">
        <f t="shared" si="0"/>
        <v>1.2248979932114525E-2</v>
      </c>
      <c r="J15" s="10">
        <f t="shared" si="0"/>
        <v>1.1056644552171162E-2</v>
      </c>
      <c r="K15" s="10">
        <f t="shared" si="0"/>
        <v>1.0001000150025004E-2</v>
      </c>
      <c r="L15" s="5"/>
      <c r="M15" s="7"/>
    </row>
    <row r="16" spans="1:14" s="1" customFormat="1" x14ac:dyDescent="0.2">
      <c r="A16" s="11">
        <f>0.55*$D$2</f>
        <v>5500</v>
      </c>
      <c r="B16" s="10">
        <f t="shared" ref="B16:K25" si="1">2*SQRT((1-$A16*B$5/$D$2)*0.5*0.5/($A16*B$5-1))</f>
        <v>4.1488690933913976E-2</v>
      </c>
      <c r="C16" s="10">
        <f t="shared" si="1"/>
        <v>2.8457461509410843E-2</v>
      </c>
      <c r="D16" s="10">
        <f t="shared" si="1"/>
        <v>2.2502610858560146E-2</v>
      </c>
      <c r="E16" s="10">
        <f t="shared" si="1"/>
        <v>1.883365829722821E-2</v>
      </c>
      <c r="F16" s="10">
        <f t="shared" si="1"/>
        <v>1.623983578361083E-2</v>
      </c>
      <c r="G16" s="10">
        <f t="shared" si="1"/>
        <v>1.4251029647500689E-2</v>
      </c>
      <c r="H16" s="10">
        <f t="shared" si="1"/>
        <v>1.2640481062700605E-2</v>
      </c>
      <c r="I16" s="10">
        <f t="shared" si="1"/>
        <v>1.1282803705997057E-2</v>
      </c>
      <c r="J16" s="10">
        <f t="shared" si="1"/>
        <v>1.0101525445522107E-2</v>
      </c>
      <c r="K16" s="10">
        <f t="shared" si="1"/>
        <v>9.0461627531492495E-3</v>
      </c>
      <c r="L16" s="5"/>
      <c r="M16" s="7"/>
    </row>
    <row r="17" spans="1:13" s="1" customFormat="1" x14ac:dyDescent="0.2">
      <c r="A17" s="11">
        <f>0.6*$D$2</f>
        <v>6000</v>
      </c>
      <c r="B17" s="10">
        <f t="shared" si="1"/>
        <v>3.9614165861403983E-2</v>
      </c>
      <c r="C17" s="10">
        <f t="shared" si="1"/>
        <v>2.7091418459143854E-2</v>
      </c>
      <c r="D17" s="10">
        <f t="shared" si="1"/>
        <v>2.1349678748333233E-2</v>
      </c>
      <c r="E17" s="10">
        <f t="shared" si="1"/>
        <v>1.7798838897829249E-2</v>
      </c>
      <c r="F17" s="10">
        <f t="shared" si="1"/>
        <v>1.5277798828551247E-2</v>
      </c>
      <c r="G17" s="10">
        <f t="shared" si="1"/>
        <v>1.3335185571076982E-2</v>
      </c>
      <c r="H17" s="10">
        <f t="shared" si="1"/>
        <v>1.1752792253087129E-2</v>
      </c>
      <c r="I17" s="10">
        <f t="shared" si="1"/>
        <v>1.0409414367807882E-2</v>
      </c>
      <c r="J17" s="10">
        <f t="shared" si="1"/>
        <v>9.2304367795528752E-3</v>
      </c>
      <c r="K17" s="10">
        <f t="shared" si="1"/>
        <v>8.1656463081582423E-3</v>
      </c>
      <c r="L17" s="5"/>
      <c r="M17" s="7"/>
    </row>
    <row r="18" spans="1:13" s="1" customFormat="1" x14ac:dyDescent="0.2">
      <c r="A18" s="11">
        <f>0.65*$D$2</f>
        <v>6500</v>
      </c>
      <c r="B18" s="10">
        <f t="shared" si="1"/>
        <v>3.7956263858574056E-2</v>
      </c>
      <c r="C18" s="10">
        <f t="shared" si="1"/>
        <v>2.5879450504783932E-2</v>
      </c>
      <c r="D18" s="10">
        <f t="shared" si="1"/>
        <v>2.032319670398473E-2</v>
      </c>
      <c r="E18" s="10">
        <f t="shared" si="1"/>
        <v>1.6873793118029896E-2</v>
      </c>
      <c r="F18" s="10">
        <f t="shared" si="1"/>
        <v>1.4413751513293846E-2</v>
      </c>
      <c r="G18" s="10">
        <f t="shared" si="1"/>
        <v>1.2508012307726126E-2</v>
      </c>
      <c r="H18" s="10">
        <f t="shared" si="1"/>
        <v>1.0945617885268311E-2</v>
      </c>
      <c r="I18" s="10">
        <f t="shared" si="1"/>
        <v>9.608613177841268E-3</v>
      </c>
      <c r="J18" s="10">
        <f t="shared" si="1"/>
        <v>8.4233187959605708E-3</v>
      </c>
      <c r="K18" s="10">
        <f t="shared" si="1"/>
        <v>7.3385583832578294E-3</v>
      </c>
      <c r="L18" s="5"/>
      <c r="M18" s="7"/>
    </row>
    <row r="19" spans="1:13" s="1" customFormat="1" x14ac:dyDescent="0.2">
      <c r="A19" s="11">
        <f>0.7*$D$2</f>
        <v>7000</v>
      </c>
      <c r="B19" s="10">
        <f t="shared" si="1"/>
        <v>3.6475637115810491E-2</v>
      </c>
      <c r="C19" s="10">
        <f t="shared" si="1"/>
        <v>2.4793644416080143E-2</v>
      </c>
      <c r="D19" s="10">
        <f t="shared" si="1"/>
        <v>1.9400249994705604E-2</v>
      </c>
      <c r="E19" s="10">
        <f t="shared" si="1"/>
        <v>1.603853879529251E-2</v>
      </c>
      <c r="F19" s="10">
        <f t="shared" si="1"/>
        <v>1.3629650109355637E-2</v>
      </c>
      <c r="G19" s="10">
        <f t="shared" si="1"/>
        <v>1.1752792253087129E-2</v>
      </c>
      <c r="H19" s="10">
        <f t="shared" si="1"/>
        <v>1.0203081796123933E-2</v>
      </c>
      <c r="I19" s="10">
        <f t="shared" si="1"/>
        <v>8.8648441435587241E-3</v>
      </c>
      <c r="J19" s="10">
        <f t="shared" si="1"/>
        <v>7.6641687388478699E-3</v>
      </c>
      <c r="K19" s="10">
        <f t="shared" si="1"/>
        <v>6.5470043669515745E-3</v>
      </c>
      <c r="L19" s="5"/>
      <c r="M19" s="7"/>
    </row>
    <row r="20" spans="1:13" s="1" customFormat="1" x14ac:dyDescent="0.2">
      <c r="A20" s="11">
        <f>0.75*$D$2</f>
        <v>7500</v>
      </c>
      <c r="B20" s="10">
        <f t="shared" si="1"/>
        <v>3.5142281845345937E-2</v>
      </c>
      <c r="C20" s="10">
        <f t="shared" si="1"/>
        <v>2.3812700318617996E-2</v>
      </c>
      <c r="D20" s="10">
        <f t="shared" si="1"/>
        <v>1.8563340187931134E-2</v>
      </c>
      <c r="E20" s="10">
        <f t="shared" si="1"/>
        <v>1.5277798828551247E-2</v>
      </c>
      <c r="F20" s="10">
        <f t="shared" si="1"/>
        <v>1.2911666157631412E-2</v>
      </c>
      <c r="G20" s="10">
        <f t="shared" si="1"/>
        <v>1.1056644552171162E-2</v>
      </c>
      <c r="H20" s="10">
        <f t="shared" si="1"/>
        <v>9.5128033365296377E-3</v>
      </c>
      <c r="I20" s="10">
        <f t="shared" si="1"/>
        <v>8.1656463081582423E-3</v>
      </c>
      <c r="J20" s="10">
        <f t="shared" si="1"/>
        <v>6.9394007136091449E-3</v>
      </c>
      <c r="K20" s="10">
        <f t="shared" si="1"/>
        <v>5.773887630570013E-3</v>
      </c>
      <c r="L20" s="5"/>
      <c r="M20" s="7"/>
    </row>
    <row r="21" spans="1:13" s="1" customFormat="1" x14ac:dyDescent="0.2">
      <c r="A21" s="11">
        <f>0.8*$D$2</f>
        <v>8000</v>
      </c>
      <c r="B21" s="10">
        <f t="shared" si="1"/>
        <v>3.393286458765167E-2</v>
      </c>
      <c r="C21" s="10">
        <f t="shared" si="1"/>
        <v>2.2920042107430323E-2</v>
      </c>
      <c r="D21" s="10">
        <f t="shared" si="1"/>
        <v>1.7798838897829249E-2</v>
      </c>
      <c r="E21" s="10">
        <f t="shared" si="1"/>
        <v>1.4579657986675822E-2</v>
      </c>
      <c r="F21" s="10">
        <f t="shared" si="1"/>
        <v>1.2248979932114525E-2</v>
      </c>
      <c r="G21" s="10">
        <f t="shared" si="1"/>
        <v>1.0409414367807882E-2</v>
      </c>
      <c r="H21" s="10">
        <f t="shared" si="1"/>
        <v>8.8648441435587241E-3</v>
      </c>
      <c r="I21" s="10">
        <f t="shared" si="1"/>
        <v>7.5005860061734923E-3</v>
      </c>
      <c r="J21" s="10">
        <f t="shared" si="1"/>
        <v>6.2365287519366465E-3</v>
      </c>
      <c r="K21" s="10">
        <f t="shared" si="1"/>
        <v>5.0003125292999266E-3</v>
      </c>
      <c r="L21" s="5"/>
      <c r="M21" s="7"/>
    </row>
    <row r="22" spans="1:13" s="1" customFormat="1" x14ac:dyDescent="0.2">
      <c r="A22" s="11">
        <f>0.85*$D$2</f>
        <v>8500</v>
      </c>
      <c r="B22" s="10">
        <f t="shared" si="1"/>
        <v>3.2828928034601738E-2</v>
      </c>
      <c r="C22" s="10">
        <f t="shared" si="1"/>
        <v>2.2102548730598102E-2</v>
      </c>
      <c r="D22" s="10">
        <f t="shared" si="1"/>
        <v>1.7095949198900218E-2</v>
      </c>
      <c r="E22" s="10">
        <f t="shared" si="1"/>
        <v>1.3934660285832352E-2</v>
      </c>
      <c r="F22" s="10">
        <f t="shared" si="1"/>
        <v>1.1632968625814652E-2</v>
      </c>
      <c r="G22" s="10">
        <f t="shared" si="1"/>
        <v>9.802921706067497E-3</v>
      </c>
      <c r="H22" s="10">
        <f t="shared" si="1"/>
        <v>8.2509798620413813E-3</v>
      </c>
      <c r="I22" s="10">
        <f t="shared" si="1"/>
        <v>6.860447868943723E-3</v>
      </c>
      <c r="J22" s="10">
        <f t="shared" si="1"/>
        <v>5.5428305334835944E-3</v>
      </c>
      <c r="K22" s="10">
        <f t="shared" si="1"/>
        <v>4.2010873821399595E-3</v>
      </c>
      <c r="L22" s="5"/>
      <c r="M22" s="7"/>
    </row>
    <row r="23" spans="1:13" s="1" customFormat="1" x14ac:dyDescent="0.2">
      <c r="A23" s="11">
        <f>0.9*$D$2</f>
        <v>9000</v>
      </c>
      <c r="B23" s="10">
        <f t="shared" si="1"/>
        <v>3.1815653656259893E-2</v>
      </c>
      <c r="C23" s="10">
        <f t="shared" si="1"/>
        <v>2.1349678748333233E-2</v>
      </c>
      <c r="D23" s="10">
        <f t="shared" si="1"/>
        <v>1.6445988709900213E-2</v>
      </c>
      <c r="E23" s="10">
        <f t="shared" si="1"/>
        <v>1.3335185571076982E-2</v>
      </c>
      <c r="F23" s="10">
        <f t="shared" si="1"/>
        <v>1.1056644552171162E-2</v>
      </c>
      <c r="G23" s="10">
        <f t="shared" si="1"/>
        <v>9.2304367795528752E-3</v>
      </c>
      <c r="H23" s="10">
        <f t="shared" si="1"/>
        <v>7.6641687388478699E-3</v>
      </c>
      <c r="I23" s="10">
        <f t="shared" si="1"/>
        <v>6.2365287519366465E-3</v>
      </c>
      <c r="J23" s="10">
        <f t="shared" si="1"/>
        <v>4.8435200403254951E-3</v>
      </c>
      <c r="K23" s="10">
        <f t="shared" si="1"/>
        <v>3.3335185339520459E-3</v>
      </c>
      <c r="L23" s="5"/>
      <c r="M23" s="7"/>
    </row>
    <row r="24" spans="1:13" s="1" customFormat="1" x14ac:dyDescent="0.2">
      <c r="A24" s="11">
        <f>0.95*$D$2</f>
        <v>9500</v>
      </c>
      <c r="B24" s="10">
        <f t="shared" si="1"/>
        <v>3.0880987770636487E-2</v>
      </c>
      <c r="C24" s="10">
        <f t="shared" si="1"/>
        <v>2.0652851724645427E-2</v>
      </c>
      <c r="D24" s="10">
        <f t="shared" si="1"/>
        <v>1.5841882809983509E-2</v>
      </c>
      <c r="E24" s="10">
        <f t="shared" si="1"/>
        <v>1.2775008505943476E-2</v>
      </c>
      <c r="F24" s="10">
        <f t="shared" si="1"/>
        <v>1.0514256482854098E-2</v>
      </c>
      <c r="G24" s="10">
        <f t="shared" si="1"/>
        <v>8.6863014945963747E-3</v>
      </c>
      <c r="H24" s="10">
        <f t="shared" si="1"/>
        <v>7.0981347069665659E-3</v>
      </c>
      <c r="I24" s="10">
        <f t="shared" si="1"/>
        <v>5.619884610903827E-3</v>
      </c>
      <c r="J24" s="10">
        <f t="shared" si="1"/>
        <v>4.1183793020796835E-3</v>
      </c>
      <c r="K24" s="10">
        <f t="shared" si="1"/>
        <v>2.2942780933620545E-3</v>
      </c>
      <c r="L24" s="5"/>
      <c r="M24" s="7"/>
    </row>
    <row r="25" spans="1:13" s="1" customFormat="1" x14ac:dyDescent="0.2">
      <c r="A25" s="11">
        <f>1*$D$2</f>
        <v>10000</v>
      </c>
      <c r="B25" s="10">
        <f t="shared" si="1"/>
        <v>3.0015011259383211E-2</v>
      </c>
      <c r="C25" s="10">
        <f t="shared" si="1"/>
        <v>2.0005001875781591E-2</v>
      </c>
      <c r="D25" s="10">
        <f t="shared" si="1"/>
        <v>1.5277798828551247E-2</v>
      </c>
      <c r="E25" s="10">
        <f t="shared" si="1"/>
        <v>1.2248979932114525E-2</v>
      </c>
      <c r="F25" s="10">
        <f t="shared" si="1"/>
        <v>1.0001000150025004E-2</v>
      </c>
      <c r="G25" s="10">
        <f t="shared" si="1"/>
        <v>8.1656463081582423E-3</v>
      </c>
      <c r="H25" s="10">
        <f t="shared" si="1"/>
        <v>6.5470043669515745E-3</v>
      </c>
      <c r="I25" s="10">
        <f t="shared" si="1"/>
        <v>5.0003125292999266E-3</v>
      </c>
      <c r="J25" s="10">
        <f t="shared" si="1"/>
        <v>3.3335185339520459E-3</v>
      </c>
      <c r="K25" s="10">
        <f t="shared" si="1"/>
        <v>0</v>
      </c>
      <c r="L25" s="5"/>
      <c r="M25" s="7"/>
    </row>
    <row r="26" spans="1:13" s="1" customFormat="1" x14ac:dyDescent="0.2">
      <c r="A26" s="2"/>
      <c r="B26" s="4"/>
      <c r="C26" s="4"/>
      <c r="D26" s="3"/>
      <c r="E26" s="5"/>
      <c r="F26" s="5"/>
      <c r="G26" s="3"/>
      <c r="H26" s="6"/>
      <c r="I26" s="6"/>
      <c r="J26" s="7"/>
      <c r="K26" s="5"/>
      <c r="L26" s="5"/>
      <c r="M26" s="7"/>
    </row>
    <row r="27" spans="1:13" s="1" customFormat="1" x14ac:dyDescent="0.2">
      <c r="A27" s="2"/>
      <c r="B27" s="4"/>
      <c r="C27" s="4"/>
      <c r="D27" s="3"/>
      <c r="E27" s="5"/>
      <c r="F27" s="5"/>
      <c r="G27" s="3"/>
      <c r="H27" s="6"/>
      <c r="I27" s="6"/>
      <c r="J27" s="7"/>
      <c r="K27" s="5"/>
      <c r="L27" s="5"/>
      <c r="M27" s="7"/>
    </row>
    <row r="28" spans="1:13" s="1" customFormat="1" x14ac:dyDescent="0.2">
      <c r="A28" s="2"/>
      <c r="B28" s="4"/>
      <c r="C28" s="4"/>
      <c r="D28" s="3"/>
      <c r="E28" s="5"/>
      <c r="F28" s="5"/>
      <c r="G28" s="3"/>
      <c r="H28" s="6"/>
      <c r="I28" s="6"/>
      <c r="J28" s="7"/>
      <c r="K28" s="5"/>
      <c r="L28" s="5"/>
      <c r="M28" s="7"/>
    </row>
    <row r="29" spans="1:13" s="1" customFormat="1" x14ac:dyDescent="0.2">
      <c r="A29" s="2"/>
      <c r="B29" s="4"/>
      <c r="C29" s="4"/>
      <c r="D29" s="3"/>
      <c r="E29" s="5"/>
      <c r="F29" s="5"/>
      <c r="G29" s="3"/>
      <c r="H29" s="6"/>
      <c r="I29" s="6"/>
      <c r="J29" s="7"/>
      <c r="K29" s="5"/>
      <c r="L29" s="5"/>
      <c r="M29" s="7"/>
    </row>
    <row r="30" spans="1:13" s="1" customFormat="1" x14ac:dyDescent="0.2">
      <c r="A30" s="2"/>
      <c r="B30" s="4"/>
      <c r="C30" s="4"/>
      <c r="D30" s="3"/>
      <c r="E30" s="5"/>
      <c r="F30" s="5"/>
      <c r="G30" s="3"/>
      <c r="H30" s="6"/>
      <c r="I30" s="6"/>
      <c r="J30" s="7"/>
      <c r="K30" s="5"/>
      <c r="L30" s="5"/>
      <c r="M30" s="7"/>
    </row>
    <row r="31" spans="1:13" s="1" customFormat="1" x14ac:dyDescent="0.2">
      <c r="A31" s="2"/>
      <c r="B31" s="4"/>
      <c r="C31" s="4"/>
      <c r="D31" s="3"/>
      <c r="E31" s="5"/>
      <c r="F31" s="5"/>
      <c r="G31" s="3"/>
      <c r="H31" s="6"/>
      <c r="I31" s="6"/>
      <c r="J31" s="7"/>
      <c r="K31" s="5"/>
      <c r="L31" s="5"/>
      <c r="M31" s="7"/>
    </row>
    <row r="32" spans="1:13" s="1" customFormat="1" x14ac:dyDescent="0.2">
      <c r="A32" s="2"/>
      <c r="B32" s="4"/>
      <c r="C32" s="4"/>
      <c r="D32" s="3"/>
      <c r="E32" s="5"/>
      <c r="F32" s="5"/>
      <c r="G32" s="3"/>
      <c r="H32" s="6"/>
      <c r="I32" s="6"/>
      <c r="J32" s="7"/>
      <c r="K32" s="5"/>
      <c r="L32" s="5"/>
      <c r="M32" s="7"/>
    </row>
    <row r="33" spans="1:22" s="1" customFormat="1" x14ac:dyDescent="0.2">
      <c r="A33" s="2"/>
      <c r="B33" s="4"/>
      <c r="C33" s="4"/>
      <c r="D33" s="3"/>
      <c r="E33" s="5"/>
      <c r="F33" s="5"/>
      <c r="G33" s="3"/>
      <c r="H33" s="6"/>
      <c r="I33" s="6"/>
      <c r="J33" s="7"/>
      <c r="K33" s="5"/>
      <c r="L33" s="5"/>
      <c r="M33" s="7"/>
    </row>
    <row r="34" spans="1:22" x14ac:dyDescent="0.2">
      <c r="M34" s="3"/>
      <c r="N34" s="3"/>
      <c r="O34" s="3"/>
      <c r="P34" s="3"/>
      <c r="Q34" s="3"/>
      <c r="R34" s="3"/>
      <c r="S34" s="3"/>
      <c r="T34" s="3"/>
      <c r="U34" s="3"/>
      <c r="V34" s="3"/>
    </row>
  </sheetData>
  <sheetProtection sheet="1" objects="1" scenarios="1"/>
  <mergeCells count="5">
    <mergeCell ref="H1:I2"/>
    <mergeCell ref="E1:F2"/>
    <mergeCell ref="B1:C2"/>
    <mergeCell ref="K1:L2"/>
    <mergeCell ref="B4:K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README</vt:lpstr>
      <vt:lpstr>Sample Size Tool</vt:lpstr>
    </vt:vector>
  </TitlesOfParts>
  <Company>EDUCAUSE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parroway</dc:creator>
  <cp:lastModifiedBy>Leah Lang</cp:lastModifiedBy>
  <cp:lastPrinted>2012-10-22T13:57:34Z</cp:lastPrinted>
  <dcterms:created xsi:type="dcterms:W3CDTF">2011-12-02T19:52:32Z</dcterms:created>
  <dcterms:modified xsi:type="dcterms:W3CDTF">2022-02-15T19:11:18Z</dcterms:modified>
</cp:coreProperties>
</file>